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codeName="ThisWorkbook"/>
  <xr:revisionPtr revIDLastSave="0" documentId="8_{69B8A7E5-7416-455C-952B-A46926ECE574}" xr6:coauthVersionLast="47" xr6:coauthVersionMax="47" xr10:uidLastSave="{00000000-0000-0000-0000-000000000000}"/>
  <bookViews>
    <workbookView xWindow="-120" yWindow="-120" windowWidth="28110" windowHeight="16440" xr2:uid="{00000000-000D-0000-FFFF-FFFF00000000}"/>
  </bookViews>
  <sheets>
    <sheet name="Invoice" sheetId="1" r:id="rId1"/>
    <sheet name="INKLARING" sheetId="2" r:id="rId2"/>
  </sheets>
  <definedNames>
    <definedName name="_xlnm._FilterDatabase" localSheetId="1" hidden="1">INKLARING!$A$1:$N$38</definedName>
    <definedName name="bBuyerAddress">#REF!="ON"</definedName>
    <definedName name="bBuyerCity">#REF!="ON"</definedName>
    <definedName name="bBuyerFax">#REF!="ON"</definedName>
    <definedName name="bBuyerName">#REF!="ON"</definedName>
    <definedName name="bBuyerPhone">#REF!="ON"</definedName>
    <definedName name="bFOBIncoterm">#REF!="ON"</definedName>
    <definedName name="bNumPackages">#REF!="ON"</definedName>
    <definedName name="bPONumber">#REF!="ON"</definedName>
    <definedName name="bSalesperson">#REF!="ON"</definedName>
    <definedName name="bSellerAddress">#REF!="ON"</definedName>
    <definedName name="bSellerCity">#REF!="ON"</definedName>
    <definedName name="bSellerFax">#REF!="ON"</definedName>
    <definedName name="bSellerName">#REF!="ON"</definedName>
    <definedName name="bSellerPhone">#REF!="ON"</definedName>
    <definedName name="bShippedVia">#REF!="ON"</definedName>
    <definedName name="bTerms">#REF!="ON"</definedName>
    <definedName name="BuyerAddress">Invoice!$E$8</definedName>
    <definedName name="BuyerCityStateZip">Invoice!$E$9</definedName>
    <definedName name="BuyerFax">Invoice!$E$11</definedName>
    <definedName name="BuyerName">Invoice!$E$7</definedName>
    <definedName name="BuyerPhone">Invoice!$E$10</definedName>
    <definedName name="Carrier">#REF!</definedName>
    <definedName name="GrandTotal">Invoice!$M$50</definedName>
    <definedName name="invDesc">Invoice!$G$18</definedName>
    <definedName name="invFOBIncoterm">Invoice!$D$18</definedName>
    <definedName name="invNumPackages">Invoice!$J$15</definedName>
    <definedName name="invPONumber">Invoice!$D$15</definedName>
    <definedName name="invSalesperson">Invoice!$A$15</definedName>
    <definedName name="invShippedVia">Invoice!$L$15</definedName>
    <definedName name="invTerms">Invoice!$A$18</definedName>
    <definedName name="Other">Invoice!$M$49</definedName>
    <definedName name="SellerAddress">Invoice!$A$8</definedName>
    <definedName name="SellerCityStateZip">Invoice!$A$9</definedName>
    <definedName name="SellerFax">Invoice!$A$11</definedName>
    <definedName name="SellerName">Invoice!$A$7</definedName>
    <definedName name="SellerPhone">Invoice!$A$10</definedName>
    <definedName name="ShipTerms">#REF!</definedName>
    <definedName name="Subtotal">Invoice!$M$46</definedName>
    <definedName name="TaxRate">Invoice!$M$47</definedName>
    <definedName name="TotalTax">Invoice!$M$48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C45" i="1" l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46" i="1" s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27" i="1"/>
  <c r="W1" i="1"/>
  <c r="Q59" i="1"/>
  <c r="A59" i="1"/>
  <c r="N21" i="2" l="1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22" i="2"/>
  <c r="N23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E20" i="2"/>
  <c r="D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20" i="2"/>
  <c r="A8" i="2"/>
  <c r="A6" i="2"/>
  <c r="A7" i="2"/>
  <c r="I38" i="2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A16" i="2"/>
  <c r="B16" i="2"/>
  <c r="D16" i="2"/>
  <c r="E16" i="2"/>
  <c r="F16" i="2"/>
  <c r="G16" i="2"/>
  <c r="A17" i="2"/>
  <c r="B17" i="2"/>
  <c r="D17" i="2"/>
  <c r="E17" i="2"/>
  <c r="F17" i="2"/>
  <c r="G17" i="2"/>
  <c r="A18" i="2"/>
  <c r="B18" i="2"/>
  <c r="D18" i="2"/>
  <c r="E18" i="2"/>
  <c r="F18" i="2"/>
  <c r="G18" i="2"/>
  <c r="A19" i="2"/>
  <c r="B19" i="2"/>
  <c r="D19" i="2"/>
  <c r="E19" i="2"/>
  <c r="F19" i="2"/>
  <c r="G19" i="2"/>
  <c r="A13" i="2"/>
  <c r="B13" i="2"/>
  <c r="D13" i="2"/>
  <c r="E13" i="2"/>
  <c r="F13" i="2"/>
  <c r="G13" i="2"/>
  <c r="A14" i="2"/>
  <c r="B14" i="2"/>
  <c r="D14" i="2"/>
  <c r="E14" i="2"/>
  <c r="F14" i="2"/>
  <c r="G14" i="2"/>
  <c r="A15" i="2"/>
  <c r="B15" i="2"/>
  <c r="D15" i="2"/>
  <c r="E15" i="2"/>
  <c r="F15" i="2"/>
  <c r="G15" i="2"/>
  <c r="A5" i="2"/>
  <c r="B5" i="2"/>
  <c r="D5" i="2"/>
  <c r="E5" i="2"/>
  <c r="F5" i="2"/>
  <c r="G5" i="2"/>
  <c r="B6" i="2"/>
  <c r="D6" i="2"/>
  <c r="E6" i="2"/>
  <c r="F6" i="2"/>
  <c r="G6" i="2"/>
  <c r="B7" i="2"/>
  <c r="D7" i="2"/>
  <c r="E7" i="2"/>
  <c r="F7" i="2"/>
  <c r="G7" i="2"/>
  <c r="B8" i="2"/>
  <c r="D8" i="2"/>
  <c r="E8" i="2"/>
  <c r="F8" i="2"/>
  <c r="G8" i="2"/>
  <c r="A9" i="2"/>
  <c r="B9" i="2"/>
  <c r="D9" i="2"/>
  <c r="E9" i="2"/>
  <c r="F9" i="2"/>
  <c r="G9" i="2"/>
  <c r="A10" i="2"/>
  <c r="B10" i="2"/>
  <c r="D10" i="2"/>
  <c r="E10" i="2"/>
  <c r="F10" i="2"/>
  <c r="G10" i="2"/>
  <c r="A11" i="2"/>
  <c r="B11" i="2"/>
  <c r="D11" i="2"/>
  <c r="E11" i="2"/>
  <c r="F11" i="2"/>
  <c r="G11" i="2"/>
  <c r="A12" i="2"/>
  <c r="B12" i="2"/>
  <c r="D12" i="2"/>
  <c r="E12" i="2"/>
  <c r="F12" i="2"/>
  <c r="G12" i="2"/>
  <c r="N5" i="2"/>
  <c r="N6" i="2"/>
  <c r="N7" i="2"/>
  <c r="N8" i="2"/>
  <c r="N9" i="2"/>
  <c r="N10" i="2"/>
  <c r="N11" i="2"/>
  <c r="N12" i="2"/>
  <c r="N13" i="2"/>
  <c r="H5" i="2" l="1"/>
  <c r="J5" i="2" s="1"/>
  <c r="L5" i="2" s="1"/>
  <c r="H18" i="2"/>
  <c r="J18" i="2" s="1"/>
  <c r="L18" i="2"/>
  <c r="H7" i="2"/>
  <c r="J7" i="2" s="1"/>
  <c r="L7" i="2" s="1"/>
  <c r="H11" i="2"/>
  <c r="J11" i="2" s="1"/>
  <c r="L11" i="2" s="1"/>
  <c r="H14" i="2"/>
  <c r="J14" i="2" s="1"/>
  <c r="L14" i="2" s="1"/>
  <c r="H10" i="2"/>
  <c r="J10" i="2" s="1"/>
  <c r="L10" i="2" s="1"/>
  <c r="H30" i="2"/>
  <c r="H12" i="2"/>
  <c r="J12" i="2" s="1"/>
  <c r="L12" i="2" s="1"/>
  <c r="H17" i="2"/>
  <c r="J17" i="2" s="1"/>
  <c r="L17" i="2" s="1"/>
  <c r="H16" i="2"/>
  <c r="J16" i="2" s="1"/>
  <c r="H6" i="2"/>
  <c r="J6" i="2" s="1"/>
  <c r="L6" i="2" s="1"/>
  <c r="H13" i="2"/>
  <c r="J13" i="2" s="1"/>
  <c r="L13" i="2" s="1"/>
  <c r="H9" i="2"/>
  <c r="J9" i="2" s="1"/>
  <c r="L9" i="2" s="1"/>
  <c r="L16" i="2"/>
  <c r="H8" i="2"/>
  <c r="J8" i="2" s="1"/>
  <c r="J30" i="2"/>
  <c r="L30" i="2" s="1"/>
  <c r="H20" i="2"/>
  <c r="H36" i="2"/>
  <c r="J36" i="2" s="1"/>
  <c r="L36" i="2" s="1"/>
  <c r="H24" i="2"/>
  <c r="J24" i="2" s="1"/>
  <c r="L24" i="2" s="1"/>
  <c r="H26" i="2"/>
  <c r="J26" i="2" s="1"/>
  <c r="L26" i="2" s="1"/>
  <c r="H28" i="2"/>
  <c r="J28" i="2" s="1"/>
  <c r="H22" i="2"/>
  <c r="J22" i="2" s="1"/>
  <c r="L22" i="2" s="1"/>
  <c r="H33" i="2"/>
  <c r="J33" i="2" s="1"/>
  <c r="L33" i="2" s="1"/>
  <c r="H21" i="2"/>
  <c r="J21" i="2" s="1"/>
  <c r="L21" i="2" s="1"/>
  <c r="H23" i="2"/>
  <c r="J23" i="2" s="1"/>
  <c r="L23" i="2" s="1"/>
  <c r="H25" i="2"/>
  <c r="J25" i="2" s="1"/>
  <c r="L25" i="2" s="1"/>
  <c r="H27" i="2"/>
  <c r="J27" i="2" s="1"/>
  <c r="L27" i="2" s="1"/>
  <c r="H29" i="2"/>
  <c r="J29" i="2" s="1"/>
  <c r="L29" i="2" s="1"/>
  <c r="H31" i="2"/>
  <c r="J31" i="2" s="1"/>
  <c r="L31" i="2" s="1"/>
  <c r="H35" i="2"/>
  <c r="J35" i="2" s="1"/>
  <c r="L35" i="2" s="1"/>
  <c r="H32" i="2"/>
  <c r="J32" i="2" s="1"/>
  <c r="L32" i="2" s="1"/>
  <c r="H34" i="2"/>
  <c r="J34" i="2" s="1"/>
  <c r="L34" i="2" s="1"/>
  <c r="H15" i="2"/>
  <c r="J15" i="2" s="1"/>
  <c r="L15" i="2" s="1"/>
  <c r="H19" i="2"/>
  <c r="J19" i="2" s="1"/>
  <c r="L19" i="2" s="1"/>
  <c r="Q11" i="1"/>
  <c r="Q10" i="1"/>
  <c r="Q9" i="1"/>
  <c r="Q8" i="1"/>
  <c r="Q7" i="1"/>
  <c r="N4" i="2"/>
  <c r="G3" i="2"/>
  <c r="G4" i="2"/>
  <c r="F3" i="2"/>
  <c r="F4" i="2"/>
  <c r="E3" i="2"/>
  <c r="E4" i="2"/>
  <c r="D3" i="2"/>
  <c r="D4" i="2"/>
  <c r="B3" i="2"/>
  <c r="B4" i="2"/>
  <c r="F2" i="2"/>
  <c r="G2" i="2"/>
  <c r="N2" i="2"/>
  <c r="M2" i="2"/>
  <c r="M37" i="2" s="1"/>
  <c r="A3" i="2"/>
  <c r="A4" i="2"/>
  <c r="E2" i="2"/>
  <c r="D2" i="2"/>
  <c r="B2" i="2"/>
  <c r="A2" i="2"/>
  <c r="K48" i="2"/>
  <c r="H48" i="2"/>
  <c r="J48" i="2" s="1"/>
  <c r="L48" i="2" s="1"/>
  <c r="G38" i="2" l="1"/>
  <c r="G37" i="2"/>
  <c r="I8" i="2"/>
  <c r="H2" i="2"/>
  <c r="I16" i="2"/>
  <c r="I20" i="2"/>
  <c r="I17" i="2"/>
  <c r="I22" i="2"/>
  <c r="I24" i="2"/>
  <c r="I26" i="2"/>
  <c r="I18" i="2"/>
  <c r="I19" i="2"/>
  <c r="I23" i="2"/>
  <c r="I25" i="2"/>
  <c r="I10" i="2"/>
  <c r="I30" i="2"/>
  <c r="I4" i="2"/>
  <c r="I31" i="2"/>
  <c r="I12" i="2"/>
  <c r="I33" i="2"/>
  <c r="I2" i="2"/>
  <c r="I28" i="2"/>
  <c r="I5" i="2"/>
  <c r="I35" i="2"/>
  <c r="N20" i="2"/>
  <c r="L28" i="2"/>
  <c r="L8" i="2"/>
  <c r="J20" i="2"/>
  <c r="L20" i="2" s="1"/>
  <c r="H4" i="2"/>
  <c r="H3" i="2"/>
  <c r="J3" i="2" s="1"/>
  <c r="L3" i="2" s="1"/>
  <c r="H38" i="2" l="1"/>
  <c r="H37" i="2"/>
  <c r="I21" i="2"/>
  <c r="I3" i="2"/>
  <c r="I27" i="2"/>
  <c r="I14" i="2"/>
  <c r="I36" i="2"/>
  <c r="I7" i="2"/>
  <c r="I15" i="2"/>
  <c r="I11" i="2"/>
  <c r="I6" i="2"/>
  <c r="I9" i="2"/>
  <c r="I29" i="2"/>
  <c r="I34" i="2"/>
  <c r="I13" i="2"/>
  <c r="I32" i="2"/>
  <c r="J4" i="2"/>
  <c r="J2" i="2"/>
  <c r="N3" i="2"/>
  <c r="N38" i="2" s="1"/>
  <c r="J37" i="2" l="1"/>
  <c r="J38" i="2"/>
  <c r="L4" i="2"/>
  <c r="K6" i="2"/>
  <c r="K7" i="2"/>
  <c r="K8" i="2"/>
  <c r="K21" i="2"/>
  <c r="K28" i="2"/>
  <c r="K24" i="2"/>
  <c r="K4" i="2"/>
  <c r="K32" i="2"/>
  <c r="K20" i="2"/>
  <c r="K14" i="2"/>
  <c r="K2" i="2"/>
  <c r="K35" i="2"/>
  <c r="K3" i="2"/>
  <c r="K16" i="2"/>
  <c r="K15" i="2"/>
  <c r="K11" i="2"/>
  <c r="K23" i="2"/>
  <c r="K26" i="2"/>
  <c r="K34" i="2"/>
  <c r="K30" i="2"/>
  <c r="K36" i="2"/>
  <c r="K12" i="2"/>
  <c r="K5" i="2"/>
  <c r="K18" i="2"/>
  <c r="K27" i="2"/>
  <c r="K31" i="2"/>
  <c r="K10" i="2"/>
  <c r="K17" i="2"/>
  <c r="K29" i="2"/>
  <c r="K9" i="2"/>
  <c r="K33" i="2"/>
  <c r="K25" i="2"/>
  <c r="K19" i="2"/>
  <c r="K22" i="2"/>
  <c r="K13" i="2"/>
  <c r="L2" i="2"/>
  <c r="L37" i="2" s="1"/>
  <c r="M46" i="1"/>
  <c r="AC48" i="1" s="1"/>
  <c r="K38" i="2" l="1"/>
  <c r="K37" i="2"/>
  <c r="M48" i="1"/>
  <c r="M50" i="1" l="1"/>
  <c r="AC5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tc={7BC349C8-2F91-43DD-9C9D-46B6A11689FF}</author>
    <author>tc={AC026C47-03FE-4366-85E6-D2DE14655131}</author>
    <author>tc={2042CEB2-2F65-4E5D-BE8D-F509E3259451}</author>
    <author>tc={DC2F97AD-5874-40D7-A6CE-1CB2D535C112}</author>
    <author>tc={48B98AF5-1BCA-4D57-9FDD-8FD4039EE0AF}</author>
    <author>tc={C855767F-5424-494A-B486-2CCB7A5288C5}</author>
  </authors>
  <commentList>
    <comment ref="A7" authorId="0" shapeId="0" xr:uid="{7BC349C8-2F91-43DD-9C9D-46B6A11689FF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Add shipping Company name</t>
      </text>
    </comment>
    <comment ref="A15" authorId="1" shapeId="0" xr:uid="{AC026C47-03FE-4366-85E6-D2DE14655131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Add gross weight from B/L or T1</t>
      </text>
    </comment>
    <comment ref="J15" authorId="2" shapeId="0" xr:uid="{2042CEB2-2F65-4E5D-BE8D-F509E3259451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Add the number of packages stated in the B/L or T1</t>
      </text>
    </comment>
    <comment ref="D18" authorId="3" shapeId="0" xr:uid="{DC2F97AD-5874-40D7-A6CE-1CB2D535C112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Add Incoterm (CIF-FOB-CFR...)</t>
      </text>
    </comment>
    <comment ref="G18" authorId="4" shapeId="0" xr:uid="{48B98AF5-1BCA-4D57-9FDD-8FD4039EE0AF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Add a general description for all articles</t>
      </text>
    </comment>
    <comment ref="Q58" authorId="5" shapeId="0" xr:uid="{C855767F-5424-494A-B486-2CCB7A5288C5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Replace xxxxx and add Company name</t>
      </text>
    </comment>
  </commentList>
</comments>
</file>

<file path=xl/sharedStrings.xml><?xml version="1.0" encoding="utf-8"?>
<sst xmlns="http://schemas.openxmlformats.org/spreadsheetml/2006/main" count="193" uniqueCount="113">
  <si>
    <t>Other</t>
  </si>
  <si>
    <t>Subtotal</t>
  </si>
  <si>
    <t>Tax</t>
  </si>
  <si>
    <t>Grand Total</t>
  </si>
  <si>
    <t>Tax Rate</t>
  </si>
  <si>
    <t>TERMS OF AGREEMENT</t>
  </si>
  <si>
    <t>SHIPPED</t>
  </si>
  <si>
    <t>TERMS</t>
  </si>
  <si>
    <t>FOB/INCOTERM</t>
  </si>
  <si>
    <t>DESCRIPTION</t>
  </si>
  <si>
    <t>DATE</t>
  </si>
  <si>
    <t>PACKAGES</t>
  </si>
  <si>
    <t>PRODUCT DESCRIPTION</t>
  </si>
  <si>
    <t>NET 30</t>
  </si>
  <si>
    <t>COMMERCIAL INVOICE</t>
  </si>
  <si>
    <t>TBD</t>
  </si>
  <si>
    <t>Amsterdam Warehouse Company</t>
  </si>
  <si>
    <t>Slego 1a</t>
  </si>
  <si>
    <t>1046 BM Amsterdam, Netherlands</t>
  </si>
  <si>
    <t>SHIPPER</t>
  </si>
  <si>
    <t>SHIP TO</t>
  </si>
  <si>
    <t>PROFORMA INVOICE</t>
  </si>
  <si>
    <t>Invoice NR</t>
  </si>
  <si>
    <t>Description</t>
  </si>
  <si>
    <t>HS Code</t>
  </si>
  <si>
    <t>Article group</t>
  </si>
  <si>
    <t>Btls/cs</t>
  </si>
  <si>
    <t>Content</t>
  </si>
  <si>
    <t>ABV</t>
  </si>
  <si>
    <t>    qty cs</t>
  </si>
  <si>
    <t xml:space="preserve">qty fl, </t>
  </si>
  <si>
    <t>weight per box</t>
  </si>
  <si>
    <t>Net weight</t>
  </si>
  <si>
    <t>Gross weight</t>
  </si>
  <si>
    <t>100% alcohol /liter</t>
  </si>
  <si>
    <t>Value</t>
  </si>
  <si>
    <t>EXAMPLE</t>
  </si>
  <si>
    <t>Bushmills Black Bush GB</t>
  </si>
  <si>
    <t>Whisky</t>
  </si>
  <si>
    <t>ABV%</t>
  </si>
  <si>
    <t>Total Value</t>
  </si>
  <si>
    <t xml:space="preserve">CASE PRICE </t>
  </si>
  <si>
    <t xml:space="preserve">TOTAL </t>
  </si>
  <si>
    <t>Currency</t>
  </si>
  <si>
    <t>TOTAl Weight</t>
  </si>
  <si>
    <t>Page 2/2</t>
  </si>
  <si>
    <t>Page 1/2</t>
  </si>
  <si>
    <t>100% alc/ltr</t>
  </si>
  <si>
    <t>Fiscal Representative VAT-ID number for fiscal representation: NL854924279B02. Fiscal Representative's address: Slego 1a, 1046 AM Amsterdam.</t>
  </si>
  <si>
    <t xml:space="preserve">Sold to not applicable. Goods will be stored at Amsterdam Logistics &amp; Warehousing B.V., Slego 1a, 1046 AM Amsterdam in order to be sold afterwards. Amsterdam Logistics &amp; Warehousing B.V. act as Fiscal Representative for the VAT in the Netherlands, with a limited license on behalf of 
</t>
  </si>
  <si>
    <t>Name</t>
  </si>
  <si>
    <t>Adres</t>
  </si>
  <si>
    <t>Zipcode - City</t>
  </si>
  <si>
    <t>Country</t>
  </si>
  <si>
    <t>USA</t>
  </si>
  <si>
    <t>Spirits</t>
  </si>
  <si>
    <t>6</t>
  </si>
  <si>
    <t>40</t>
  </si>
  <si>
    <t>0,7</t>
  </si>
  <si>
    <t>22085011</t>
  </si>
  <si>
    <t>USD</t>
  </si>
  <si>
    <t>US</t>
  </si>
  <si>
    <t xml:space="preserve">Container NO / AWB NR / T1 MRN : </t>
  </si>
  <si>
    <t>TOTALS</t>
  </si>
  <si>
    <t>SUBTOTALS</t>
  </si>
  <si>
    <t>PROFINV</t>
  </si>
  <si>
    <t>CPT ROTTERDAM</t>
  </si>
  <si>
    <t>MAIN ROAD 1</t>
  </si>
  <si>
    <t>12345 NEW YORK</t>
  </si>
  <si>
    <t>Container NO.</t>
  </si>
  <si>
    <t>Waybill NO</t>
  </si>
  <si>
    <t>T1 MRN</t>
  </si>
  <si>
    <t>BIC U 123456 7</t>
  </si>
  <si>
    <t>(PREFIX) ABC1234567</t>
  </si>
  <si>
    <t>22NL0008541A12345</t>
  </si>
  <si>
    <t>YOUR COMPANY NAME</t>
  </si>
  <si>
    <t>Country of origin</t>
  </si>
  <si>
    <t>CASE QTY</t>
  </si>
  <si>
    <t>MX</t>
  </si>
  <si>
    <t>ZA</t>
  </si>
  <si>
    <t>GB</t>
  </si>
  <si>
    <t>BTLS per CS</t>
  </si>
  <si>
    <t>1</t>
  </si>
  <si>
    <t>12</t>
  </si>
  <si>
    <t>48</t>
  </si>
  <si>
    <t>24</t>
  </si>
  <si>
    <t>45</t>
  </si>
  <si>
    <t>50</t>
  </si>
  <si>
    <t>55</t>
  </si>
  <si>
    <t>60</t>
  </si>
  <si>
    <t>0,2</t>
  </si>
  <si>
    <t>0,5</t>
  </si>
  <si>
    <t>0,75</t>
  </si>
  <si>
    <t>0,33</t>
  </si>
  <si>
    <t>1,5</t>
  </si>
  <si>
    <t>EUR</t>
  </si>
  <si>
    <t>GBP</t>
  </si>
  <si>
    <t>ZAR</t>
  </si>
  <si>
    <t>(PLEASE USE TRADING NAMES) GIN</t>
  </si>
  <si>
    <t>WODKA</t>
  </si>
  <si>
    <t>WHISKY</t>
  </si>
  <si>
    <t>TEQUILA</t>
  </si>
  <si>
    <t>COGNAC</t>
  </si>
  <si>
    <t>WINE</t>
  </si>
  <si>
    <t>22086011</t>
  </si>
  <si>
    <t>22083082</t>
  </si>
  <si>
    <t>22089054</t>
  </si>
  <si>
    <t>22082012</t>
  </si>
  <si>
    <t>22042197</t>
  </si>
  <si>
    <t>15</t>
  </si>
  <si>
    <t>AU</t>
  </si>
  <si>
    <t>AUD</t>
  </si>
  <si>
    <t>Value PU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</si>
</sst>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&quot;$&quot;#,##0.00_);[Red]\(&quot;$&quot;#,##0.00\)"/>
    <numFmt numFmtId="165" formatCode="[&lt;=9999999]###\-####;\(###\)\ ###\-####"/>
    <numFmt numFmtId="166" formatCode="0%_)"/>
    <numFmt numFmtId="167" formatCode="0.0"/>
    <numFmt numFmtId="168" formatCode="0.0000"/>
    <numFmt numFmtId="169" formatCode="0.000"/>
  </numFmts>
  <fonts count="26" x14ac:knownFonts="1">
    <font>
      <sz val="10"/>
      <color theme="1" tint="0.24994659260841701"/>
      <name val="Cambria"/>
      <family val="2"/>
      <scheme val="minor"/>
    </font>
    <font>
      <sz val="12"/>
      <color theme="1"/>
      <name val="Cambria"/>
      <family val="2"/>
      <scheme val="minor"/>
    </font>
    <font>
      <sz val="9"/>
      <color theme="1"/>
      <name val="Cambria"/>
      <family val="2"/>
      <scheme val="minor"/>
    </font>
    <font>
      <sz val="10"/>
      <color theme="1"/>
      <name val="Cambria"/>
      <family val="2"/>
      <scheme val="minor"/>
    </font>
    <font>
      <sz val="10"/>
      <color theme="1" tint="0.249977111117893"/>
      <name val="Cambria"/>
      <family val="2"/>
      <scheme val="minor"/>
    </font>
    <font>
      <b/>
      <sz val="10"/>
      <color theme="1"/>
      <name val="Cambria"/>
      <family val="2"/>
      <scheme val="minor"/>
    </font>
    <font>
      <sz val="11"/>
      <color theme="1" tint="0.24994659260841701"/>
      <name val="Cambria"/>
      <family val="2"/>
      <scheme val="minor"/>
    </font>
    <font>
      <sz val="11"/>
      <color theme="1" tint="0.34998626667073579"/>
      <name val="Cambria"/>
      <family val="2"/>
      <scheme val="minor"/>
    </font>
    <font>
      <sz val="10"/>
      <color theme="1" tint="0.34998626667073579"/>
      <name val="Cambria"/>
      <family val="2"/>
      <scheme val="minor"/>
    </font>
    <font>
      <sz val="14"/>
      <color theme="1" tint="0.24994659260841701"/>
      <name val="Cambria"/>
      <family val="2"/>
      <scheme val="major"/>
    </font>
    <font>
      <sz val="12"/>
      <color theme="1"/>
      <name val="Cambria"/>
      <family val="2"/>
      <scheme val="major"/>
    </font>
    <font>
      <b/>
      <sz val="11"/>
      <color theme="1"/>
      <name val="Cambria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theme="1" tint="0.24994659260841701"/>
      <name val="Cambria"/>
      <family val="1"/>
      <scheme val="minor"/>
    </font>
    <font>
      <b/>
      <sz val="12"/>
      <color theme="1"/>
      <name val="Cambria"/>
      <family val="1"/>
      <scheme val="major"/>
    </font>
    <font>
      <b/>
      <sz val="12"/>
      <color theme="1"/>
      <name val="Cambria"/>
      <family val="1"/>
      <scheme val="minor"/>
    </font>
    <font>
      <sz val="8"/>
      <name val="Cambria"/>
      <family val="2"/>
      <scheme val="minor"/>
    </font>
    <font>
      <b/>
      <sz val="18"/>
      <color theme="1"/>
      <name val="Cambria"/>
      <family val="1"/>
      <scheme val="major"/>
    </font>
    <font>
      <sz val="16"/>
      <color theme="1"/>
      <name val="Cambria"/>
      <family val="2"/>
      <scheme val="major"/>
    </font>
    <font>
      <i/>
      <sz val="10"/>
      <color theme="1"/>
      <name val="Cambria"/>
      <family val="1"/>
      <scheme val="minor"/>
    </font>
    <font>
      <b/>
      <sz val="11"/>
      <color rgb="FFFA7D00"/>
      <name val="Cambria"/>
      <family val="2"/>
      <scheme val="minor"/>
    </font>
    <font>
      <b/>
      <sz val="11"/>
      <color theme="0"/>
      <name val="Cambria"/>
      <family val="2"/>
      <scheme val="minor"/>
    </font>
    <font>
      <b/>
      <sz val="11"/>
      <color theme="1"/>
      <name val="Arial Black"/>
      <family val="2"/>
    </font>
    <font>
      <b/>
      <sz val="12"/>
      <color theme="1"/>
      <name val="Arial Black"/>
      <family val="2"/>
    </font>
    <font>
      <b/>
      <sz val="14"/>
      <color theme="1" tint="0.24994659260841701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51">
    <border>
      <left/>
      <right/>
      <top/>
      <bottom/>
      <diagonal/>
    </border>
    <border>
      <left/>
      <right/>
      <top/>
      <bottom style="dotted">
        <color theme="0" tint="-0.24994659260841701"/>
      </bottom>
      <diagonal/>
    </border>
    <border>
      <left/>
      <right/>
      <top style="dotted">
        <color theme="0" tint="-0.24994659260841701"/>
      </top>
      <bottom/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/>
      <right style="thin">
        <color indexed="64"/>
      </right>
      <top/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4.9989318521683403E-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0" tint="-4.9989318521683403E-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4.9989318521683403E-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0" tint="-4.9989318521683403E-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theme="0" tint="-4.9989318521683403E-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tted">
        <color theme="0" tint="-0.24994659260841701"/>
      </bottom>
      <diagonal/>
    </border>
    <border>
      <left style="medium">
        <color indexed="64"/>
      </left>
      <right/>
      <top style="dotted">
        <color theme="0" tint="-0.24994659260841701"/>
      </top>
      <bottom/>
      <diagonal/>
    </border>
    <border>
      <left style="medium">
        <color indexed="64"/>
      </left>
      <right/>
      <top/>
      <bottom style="dotted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theme="0" tint="-4.9989318521683403E-2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4.9989318521683403E-2"/>
      </bottom>
      <diagonal/>
    </border>
    <border>
      <left style="medium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medium">
        <color indexed="64"/>
      </left>
      <right style="thin">
        <color indexed="64"/>
      </right>
      <top style="thin">
        <color theme="0" tint="-4.9989318521683403E-2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4.9989318521683403E-2"/>
      </bottom>
      <diagonal/>
    </border>
    <border>
      <left/>
      <right style="medium">
        <color indexed="64"/>
      </right>
      <top style="dotted">
        <color theme="0" tint="-0.2499465926084170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1" fillId="6" borderId="10" applyNumberFormat="0" applyAlignment="0" applyProtection="0"/>
    <xf numFmtId="0" fontId="22" fillId="7" borderId="11" applyNumberFormat="0" applyAlignment="0" applyProtection="0"/>
  </cellStyleXfs>
  <cellXfs count="236">
    <xf numFmtId="0" fontId="0" fillId="0" borderId="0" xfId="0"/>
    <xf numFmtId="0" fontId="1" fillId="0" borderId="1" xfId="0" applyFont="1" applyBorder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0" fontId="11" fillId="0" borderId="0" xfId="0" applyFont="1"/>
    <xf numFmtId="0" fontId="12" fillId="2" borderId="4" xfId="0" applyFont="1" applyFill="1" applyBorder="1" applyAlignment="1">
      <alignment vertical="center"/>
    </xf>
    <xf numFmtId="0" fontId="0" fillId="2" borderId="7" xfId="0" applyFill="1" applyBorder="1"/>
    <xf numFmtId="0" fontId="12" fillId="2" borderId="5" xfId="0" applyFont="1" applyFill="1" applyBorder="1" applyAlignment="1">
      <alignment horizontal="center" vertical="center"/>
    </xf>
    <xf numFmtId="0" fontId="0" fillId="2" borderId="8" xfId="0" applyFill="1" applyBorder="1" applyAlignment="1" applyProtection="1">
      <alignment horizontal="center"/>
      <protection locked="0"/>
    </xf>
    <xf numFmtId="0" fontId="12" fillId="2" borderId="5" xfId="0" applyFont="1" applyFill="1" applyBorder="1" applyAlignment="1">
      <alignment vertical="center"/>
    </xf>
    <xf numFmtId="0" fontId="0" fillId="2" borderId="8" xfId="0" applyFill="1" applyBorder="1" applyProtection="1">
      <protection locked="0"/>
    </xf>
    <xf numFmtId="0" fontId="13" fillId="2" borderId="8" xfId="0" applyFont="1" applyFill="1" applyBorder="1" applyAlignment="1" applyProtection="1">
      <alignment horizontal="center" vertical="center"/>
      <protection locked="0"/>
    </xf>
    <xf numFmtId="2" fontId="12" fillId="2" borderId="5" xfId="0" applyNumberFormat="1" applyFont="1" applyFill="1" applyBorder="1" applyAlignment="1">
      <alignment horizontal="center" vertical="center"/>
    </xf>
    <xf numFmtId="2" fontId="13" fillId="2" borderId="8" xfId="0" applyNumberFormat="1" applyFont="1" applyFill="1" applyBorder="1" applyAlignment="1" applyProtection="1">
      <alignment horizontal="center" vertical="center"/>
      <protection locked="0"/>
    </xf>
    <xf numFmtId="167" fontId="12" fillId="2" borderId="5" xfId="0" applyNumberFormat="1" applyFont="1" applyFill="1" applyBorder="1" applyAlignment="1">
      <alignment horizontal="center" vertical="center"/>
    </xf>
    <xf numFmtId="167" fontId="13" fillId="2" borderId="8" xfId="0" applyNumberFormat="1" applyFont="1" applyFill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>
      <alignment vertical="center"/>
    </xf>
    <xf numFmtId="0" fontId="12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2" fontId="0" fillId="0" borderId="0" xfId="0" applyNumberFormat="1"/>
    <xf numFmtId="2" fontId="11" fillId="2" borderId="4" xfId="0" applyNumberFormat="1" applyFont="1" applyFill="1" applyBorder="1" applyAlignment="1">
      <alignment horizontal="right"/>
    </xf>
    <xf numFmtId="2" fontId="11" fillId="2" borderId="9" xfId="0" applyNumberFormat="1" applyFont="1" applyFill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0" fillId="0" borderId="0" xfId="0" applyProtection="1"/>
    <xf numFmtId="0" fontId="15" fillId="0" borderId="1" xfId="2" applyFont="1" applyBorder="1" applyProtection="1"/>
    <xf numFmtId="0" fontId="10" fillId="0" borderId="1" xfId="2" applyBorder="1" applyProtection="1"/>
    <xf numFmtId="0" fontId="1" fillId="0" borderId="1" xfId="0" applyFont="1" applyBorder="1" applyProtection="1"/>
    <xf numFmtId="0" fontId="19" fillId="0" borderId="1" xfId="2" applyFont="1" applyBorder="1" applyAlignment="1" applyProtection="1"/>
    <xf numFmtId="0" fontId="3" fillId="0" borderId="0" xfId="0" applyFont="1" applyProtection="1"/>
    <xf numFmtId="0" fontId="4" fillId="0" borderId="2" xfId="0" applyFont="1" applyBorder="1" applyProtection="1"/>
    <xf numFmtId="0" fontId="4" fillId="0" borderId="0" xfId="0" applyFont="1" applyBorder="1" applyProtection="1"/>
    <xf numFmtId="0" fontId="4" fillId="0" borderId="0" xfId="0" applyFont="1" applyProtection="1"/>
    <xf numFmtId="0" fontId="3" fillId="0" borderId="0" xfId="0" applyFont="1" applyBorder="1" applyAlignment="1" applyProtection="1">
      <alignment horizontal="left"/>
    </xf>
    <xf numFmtId="14" fontId="3" fillId="0" borderId="2" xfId="0" applyNumberFormat="1" applyFont="1" applyBorder="1" applyAlignment="1" applyProtection="1">
      <alignment horizontal="left"/>
    </xf>
    <xf numFmtId="0" fontId="15" fillId="0" borderId="1" xfId="2" applyFont="1" applyBorder="1" applyAlignment="1" applyProtection="1">
      <alignment horizontal="left"/>
    </xf>
    <xf numFmtId="0" fontId="16" fillId="0" borderId="1" xfId="0" applyFont="1" applyBorder="1" applyAlignment="1" applyProtection="1">
      <alignment horizontal="left"/>
    </xf>
    <xf numFmtId="0" fontId="1" fillId="0" borderId="1" xfId="0" applyFont="1" applyBorder="1" applyAlignment="1" applyProtection="1">
      <alignment horizontal="left"/>
    </xf>
    <xf numFmtId="0" fontId="15" fillId="0" borderId="1" xfId="2" applyFont="1" applyBorder="1" applyAlignment="1" applyProtection="1">
      <alignment horizontal="center"/>
    </xf>
    <xf numFmtId="49" fontId="0" fillId="0" borderId="8" xfId="0" applyNumberFormat="1" applyBorder="1" applyAlignment="1" applyProtection="1">
      <alignment horizontal="center"/>
    </xf>
    <xf numFmtId="0" fontId="0" fillId="0" borderId="8" xfId="0" applyBorder="1" applyProtection="1"/>
    <xf numFmtId="49" fontId="13" fillId="0" borderId="8" xfId="0" applyNumberFormat="1" applyFont="1" applyBorder="1" applyAlignment="1" applyProtection="1">
      <alignment horizontal="center" vertical="center"/>
    </xf>
    <xf numFmtId="2" fontId="13" fillId="0" borderId="8" xfId="0" applyNumberFormat="1" applyFont="1" applyBorder="1" applyAlignment="1" applyProtection="1">
      <alignment horizontal="center" vertical="center"/>
    </xf>
    <xf numFmtId="167" fontId="13" fillId="0" borderId="8" xfId="0" applyNumberFormat="1" applyFont="1" applyBorder="1" applyAlignment="1" applyProtection="1">
      <alignment horizontal="center" vertical="center"/>
    </xf>
    <xf numFmtId="0" fontId="13" fillId="0" borderId="8" xfId="0" applyFont="1" applyBorder="1" applyAlignment="1" applyProtection="1">
      <alignment horizontal="center" vertical="center"/>
    </xf>
    <xf numFmtId="168" fontId="13" fillId="4" borderId="8" xfId="0" applyNumberFormat="1" applyFont="1" applyFill="1" applyBorder="1" applyAlignment="1" applyProtection="1">
      <alignment horizontal="center" vertical="center"/>
    </xf>
    <xf numFmtId="2" fontId="11" fillId="0" borderId="9" xfId="0" applyNumberFormat="1" applyFont="1" applyBorder="1" applyAlignment="1" applyProtection="1">
      <alignment horizontal="right"/>
    </xf>
    <xf numFmtId="0" fontId="13" fillId="0" borderId="8" xfId="0" applyFont="1" applyBorder="1" applyAlignment="1" applyProtection="1">
      <alignment vertical="center"/>
    </xf>
    <xf numFmtId="0" fontId="3" fillId="2" borderId="2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3" fillId="0" borderId="2" xfId="0" applyFont="1" applyBorder="1" applyAlignment="1" applyProtection="1"/>
    <xf numFmtId="2" fontId="0" fillId="0" borderId="8" xfId="0" applyNumberFormat="1" applyBorder="1" applyAlignment="1" applyProtection="1">
      <alignment horizontal="center"/>
    </xf>
    <xf numFmtId="2" fontId="0" fillId="2" borderId="8" xfId="0" applyNumberFormat="1" applyFill="1" applyBorder="1" applyAlignment="1">
      <alignment horizontal="center"/>
    </xf>
    <xf numFmtId="2" fontId="12" fillId="2" borderId="4" xfId="0" applyNumberFormat="1" applyFont="1" applyFill="1" applyBorder="1" applyAlignment="1">
      <alignment horizontal="center" vertical="center"/>
    </xf>
    <xf numFmtId="2" fontId="13" fillId="2" borderId="8" xfId="0" applyNumberFormat="1" applyFont="1" applyFill="1" applyBorder="1" applyAlignment="1">
      <alignment horizontal="center" vertical="center"/>
    </xf>
    <xf numFmtId="169" fontId="0" fillId="0" borderId="0" xfId="0" applyNumberFormat="1"/>
    <xf numFmtId="169" fontId="11" fillId="2" borderId="4" xfId="0" applyNumberFormat="1" applyFont="1" applyFill="1" applyBorder="1" applyAlignment="1">
      <alignment horizontal="right"/>
    </xf>
    <xf numFmtId="169" fontId="0" fillId="2" borderId="8" xfId="0" applyNumberFormat="1" applyFill="1" applyBorder="1" applyAlignment="1">
      <alignment horizontal="right"/>
    </xf>
    <xf numFmtId="49" fontId="22" fillId="7" borderId="11" xfId="7" applyNumberFormat="1" applyProtection="1"/>
    <xf numFmtId="49" fontId="22" fillId="7" borderId="11" xfId="7" applyNumberFormat="1" applyAlignment="1" applyProtection="1">
      <alignment horizontal="center"/>
    </xf>
    <xf numFmtId="0" fontId="22" fillId="7" borderId="11" xfId="7" applyAlignment="1" applyProtection="1">
      <alignment vertical="center"/>
    </xf>
    <xf numFmtId="49" fontId="22" fillId="7" borderId="11" xfId="7" applyNumberFormat="1" applyAlignment="1" applyProtection="1">
      <alignment horizontal="center" vertical="center"/>
    </xf>
    <xf numFmtId="2" fontId="22" fillId="7" borderId="11" xfId="7" applyNumberFormat="1" applyAlignment="1" applyProtection="1">
      <alignment horizontal="center" vertical="center"/>
    </xf>
    <xf numFmtId="167" fontId="22" fillId="7" borderId="11" xfId="7" applyNumberFormat="1" applyAlignment="1" applyProtection="1">
      <alignment horizontal="center" vertical="center"/>
    </xf>
    <xf numFmtId="0" fontId="22" fillId="7" borderId="11" xfId="7" applyAlignment="1" applyProtection="1">
      <alignment horizontal="center" vertical="center"/>
    </xf>
    <xf numFmtId="168" fontId="22" fillId="7" borderId="11" xfId="7" applyNumberFormat="1" applyAlignment="1" applyProtection="1">
      <alignment horizontal="center" vertical="center"/>
    </xf>
    <xf numFmtId="2" fontId="22" fillId="7" borderId="11" xfId="7" applyNumberFormat="1" applyAlignment="1" applyProtection="1">
      <alignment horizontal="center"/>
    </xf>
    <xf numFmtId="2" fontId="22" fillId="7" borderId="11" xfId="7" applyNumberFormat="1" applyAlignment="1" applyProtection="1">
      <alignment horizontal="right"/>
    </xf>
    <xf numFmtId="0" fontId="21" fillId="6" borderId="10" xfId="6" applyProtection="1"/>
    <xf numFmtId="0" fontId="21" fillId="6" borderId="10" xfId="6" applyAlignment="1" applyProtection="1">
      <alignment horizontal="center"/>
    </xf>
    <xf numFmtId="2" fontId="21" fillId="6" borderId="10" xfId="6" applyNumberFormat="1" applyAlignment="1" applyProtection="1">
      <alignment horizontal="center"/>
    </xf>
    <xf numFmtId="167" fontId="21" fillId="6" borderId="10" xfId="6" applyNumberFormat="1" applyAlignment="1" applyProtection="1">
      <alignment horizontal="center"/>
    </xf>
    <xf numFmtId="2" fontId="21" fillId="6" borderId="10" xfId="6" applyNumberFormat="1" applyProtection="1"/>
    <xf numFmtId="169" fontId="21" fillId="6" borderId="10" xfId="6" applyNumberFormat="1" applyProtection="1"/>
    <xf numFmtId="49" fontId="21" fillId="6" borderId="10" xfId="6" applyNumberFormat="1" applyAlignment="1" applyProtection="1">
      <alignment horizontal="center" vertical="center"/>
    </xf>
    <xf numFmtId="49" fontId="4" fillId="0" borderId="0" xfId="0" applyNumberFormat="1" applyFont="1" applyFill="1" applyBorder="1" applyAlignment="1" applyProtection="1">
      <protection locked="0"/>
    </xf>
    <xf numFmtId="49" fontId="4" fillId="0" borderId="0" xfId="0" applyNumberFormat="1" applyFont="1" applyBorder="1" applyAlignment="1" applyProtection="1"/>
    <xf numFmtId="49" fontId="4" fillId="0" borderId="0" xfId="0" applyNumberFormat="1" applyFont="1" applyBorder="1" applyAlignment="1" applyProtection="1">
      <alignment horizontal="center"/>
    </xf>
    <xf numFmtId="0" fontId="4" fillId="0" borderId="0" xfId="0" applyNumberFormat="1" applyFont="1" applyBorder="1" applyAlignment="1" applyProtection="1">
      <alignment horizontal="center"/>
    </xf>
    <xf numFmtId="0" fontId="0" fillId="0" borderId="0" xfId="0" applyBorder="1" applyProtection="1"/>
    <xf numFmtId="0" fontId="0" fillId="0" borderId="0" xfId="0" applyBorder="1"/>
    <xf numFmtId="0" fontId="24" fillId="3" borderId="8" xfId="0" applyFont="1" applyFill="1" applyBorder="1" applyAlignment="1" applyProtection="1">
      <alignment vertical="center" textRotation="45" wrapText="1"/>
    </xf>
    <xf numFmtId="0" fontId="24" fillId="3" borderId="8" xfId="0" applyFont="1" applyFill="1" applyBorder="1" applyAlignment="1" applyProtection="1">
      <alignment horizontal="center" textRotation="45"/>
    </xf>
    <xf numFmtId="0" fontId="24" fillId="3" borderId="8" xfId="2" applyFont="1" applyFill="1" applyBorder="1" applyAlignment="1" applyProtection="1">
      <alignment horizontal="center" textRotation="45" wrapText="1"/>
    </xf>
    <xf numFmtId="0" fontId="25" fillId="3" borderId="8" xfId="0" applyFont="1" applyFill="1" applyBorder="1" applyAlignment="1" applyProtection="1">
      <alignment horizontal="center" textRotation="45"/>
    </xf>
    <xf numFmtId="0" fontId="0" fillId="0" borderId="0" xfId="0" applyBorder="1" applyProtection="1">
      <protection locked="0"/>
    </xf>
    <xf numFmtId="2" fontId="4" fillId="0" borderId="0" xfId="0" applyNumberFormat="1" applyFont="1" applyBorder="1" applyProtection="1">
      <protection locked="0"/>
    </xf>
    <xf numFmtId="0" fontId="3" fillId="0" borderId="0" xfId="0" applyFont="1" applyBorder="1" applyProtection="1"/>
    <xf numFmtId="49" fontId="4" fillId="0" borderId="0" xfId="0" applyNumberFormat="1" applyFont="1" applyBorder="1" applyProtection="1">
      <protection locked="0"/>
    </xf>
    <xf numFmtId="2" fontId="4" fillId="0" borderId="1" xfId="0" applyNumberFormat="1" applyFont="1" applyBorder="1" applyProtection="1">
      <protection locked="0"/>
    </xf>
    <xf numFmtId="2" fontId="4" fillId="0" borderId="23" xfId="0" applyNumberFormat="1" applyFont="1" applyBorder="1" applyProtection="1">
      <protection locked="0"/>
    </xf>
    <xf numFmtId="0" fontId="0" fillId="0" borderId="31" xfId="0" applyBorder="1" applyProtection="1"/>
    <xf numFmtId="0" fontId="0" fillId="0" borderId="6" xfId="0" applyBorder="1" applyProtection="1"/>
    <xf numFmtId="49" fontId="4" fillId="0" borderId="32" xfId="0" applyNumberFormat="1" applyFont="1" applyFill="1" applyBorder="1" applyAlignment="1" applyProtection="1">
      <protection locked="0"/>
    </xf>
    <xf numFmtId="0" fontId="0" fillId="0" borderId="6" xfId="0" applyBorder="1"/>
    <xf numFmtId="0" fontId="0" fillId="0" borderId="5" xfId="0" applyBorder="1"/>
    <xf numFmtId="0" fontId="0" fillId="0" borderId="33" xfId="0" applyBorder="1" applyProtection="1"/>
    <xf numFmtId="0" fontId="0" fillId="0" borderId="34" xfId="0" applyBorder="1"/>
    <xf numFmtId="0" fontId="18" fillId="0" borderId="33" xfId="2" applyFont="1" applyBorder="1" applyProtection="1"/>
    <xf numFmtId="0" fontId="0" fillId="0" borderId="34" xfId="0" applyBorder="1" applyProtection="1"/>
    <xf numFmtId="0" fontId="10" fillId="0" borderId="33" xfId="2" applyBorder="1" applyProtection="1"/>
    <xf numFmtId="0" fontId="15" fillId="0" borderId="33" xfId="2" applyFont="1" applyBorder="1"/>
    <xf numFmtId="0" fontId="1" fillId="0" borderId="0" xfId="0" applyFont="1" applyBorder="1"/>
    <xf numFmtId="0" fontId="19" fillId="0" borderId="35" xfId="2" applyFont="1" applyBorder="1" applyAlignment="1" applyProtection="1"/>
    <xf numFmtId="0" fontId="3" fillId="0" borderId="0" xfId="0" applyFont="1" applyBorder="1"/>
    <xf numFmtId="0" fontId="20" fillId="0" borderId="0" xfId="0" applyFont="1" applyBorder="1" applyProtection="1"/>
    <xf numFmtId="165" fontId="4" fillId="2" borderId="33" xfId="0" applyNumberFormat="1" applyFont="1" applyFill="1" applyBorder="1" applyAlignment="1" applyProtection="1">
      <protection locked="0"/>
    </xf>
    <xf numFmtId="165" fontId="4" fillId="2" borderId="0" xfId="0" applyNumberFormat="1" applyFont="1" applyFill="1" applyBorder="1" applyAlignment="1" applyProtection="1">
      <protection locked="0"/>
    </xf>
    <xf numFmtId="0" fontId="2" fillId="0" borderId="33" xfId="0" applyFont="1" applyBorder="1"/>
    <xf numFmtId="0" fontId="2" fillId="0" borderId="0" xfId="0" applyFont="1" applyBorder="1"/>
    <xf numFmtId="0" fontId="2" fillId="0" borderId="0" xfId="0" applyFont="1" applyBorder="1" applyProtection="1"/>
    <xf numFmtId="0" fontId="2" fillId="0" borderId="0" xfId="0" applyFont="1" applyBorder="1" applyAlignment="1" applyProtection="1">
      <alignment horizontal="left"/>
    </xf>
    <xf numFmtId="0" fontId="0" fillId="0" borderId="33" xfId="0" applyBorder="1"/>
    <xf numFmtId="0" fontId="15" fillId="0" borderId="37" xfId="2" applyFont="1" applyBorder="1" applyAlignment="1" applyProtection="1">
      <alignment horizontal="left"/>
    </xf>
    <xf numFmtId="0" fontId="16" fillId="0" borderId="0" xfId="0" applyFont="1" applyBorder="1" applyProtection="1"/>
    <xf numFmtId="0" fontId="1" fillId="0" borderId="0" xfId="0" applyFont="1" applyBorder="1" applyProtection="1"/>
    <xf numFmtId="0" fontId="3" fillId="0" borderId="0" xfId="0" applyFont="1" applyBorder="1" applyAlignment="1">
      <alignment horizontal="left"/>
    </xf>
    <xf numFmtId="14" fontId="3" fillId="0" borderId="0" xfId="0" applyNumberFormat="1" applyFont="1" applyBorder="1"/>
    <xf numFmtId="0" fontId="3" fillId="2" borderId="0" xfId="0" applyFont="1" applyFill="1" applyBorder="1" applyProtection="1">
      <protection locked="0"/>
    </xf>
    <xf numFmtId="0" fontId="1" fillId="0" borderId="37" xfId="0" applyFont="1" applyBorder="1"/>
    <xf numFmtId="0" fontId="1" fillId="0" borderId="35" xfId="0" applyFont="1" applyBorder="1"/>
    <xf numFmtId="0" fontId="1" fillId="0" borderId="37" xfId="0" applyFont="1" applyBorder="1" applyProtection="1"/>
    <xf numFmtId="0" fontId="1" fillId="0" borderId="35" xfId="0" applyFont="1" applyBorder="1" applyProtection="1"/>
    <xf numFmtId="0" fontId="23" fillId="3" borderId="7" xfId="2" applyFont="1" applyFill="1" applyBorder="1" applyAlignment="1" applyProtection="1">
      <alignment horizontal="center"/>
    </xf>
    <xf numFmtId="0" fontId="24" fillId="3" borderId="38" xfId="2" applyFont="1" applyFill="1" applyBorder="1" applyAlignment="1" applyProtection="1">
      <alignment horizontal="center" wrapText="1"/>
    </xf>
    <xf numFmtId="0" fontId="4" fillId="0" borderId="37" xfId="0" applyFont="1" applyBorder="1" applyAlignment="1" applyProtection="1">
      <alignment horizontal="left"/>
      <protection locked="0"/>
    </xf>
    <xf numFmtId="2" fontId="4" fillId="0" borderId="44" xfId="0" applyNumberFormat="1" applyFont="1" applyBorder="1" applyProtection="1">
      <protection locked="0"/>
    </xf>
    <xf numFmtId="0" fontId="3" fillId="0" borderId="33" xfId="0" applyFont="1" applyBorder="1" applyProtection="1"/>
    <xf numFmtId="164" fontId="3" fillId="0" borderId="34" xfId="0" applyNumberFormat="1" applyFont="1" applyBorder="1" applyProtection="1"/>
    <xf numFmtId="166" fontId="3" fillId="0" borderId="34" xfId="0" applyNumberFormat="1" applyFont="1" applyBorder="1" applyProtection="1"/>
    <xf numFmtId="0" fontId="5" fillId="3" borderId="0" xfId="0" applyFont="1" applyFill="1" applyBorder="1" applyProtection="1"/>
    <xf numFmtId="164" fontId="5" fillId="3" borderId="34" xfId="0" applyNumberFormat="1" applyFont="1" applyFill="1" applyBorder="1" applyProtection="1"/>
    <xf numFmtId="0" fontId="10" fillId="0" borderId="37" xfId="2" applyBorder="1" applyProtection="1"/>
    <xf numFmtId="0" fontId="0" fillId="0" borderId="46" xfId="0" applyBorder="1"/>
    <xf numFmtId="0" fontId="0" fillId="0" borderId="47" xfId="0" applyBorder="1"/>
    <xf numFmtId="0" fontId="0" fillId="0" borderId="48" xfId="0" applyBorder="1"/>
    <xf numFmtId="165" fontId="4" fillId="0" borderId="0" xfId="0" applyNumberFormat="1" applyFont="1" applyAlignment="1" applyProtection="1"/>
    <xf numFmtId="49" fontId="4" fillId="0" borderId="32" xfId="0" applyNumberFormat="1" applyFont="1" applyBorder="1" applyAlignment="1" applyProtection="1"/>
    <xf numFmtId="0" fontId="0" fillId="0" borderId="5" xfId="0" applyBorder="1" applyProtection="1"/>
    <xf numFmtId="0" fontId="15" fillId="0" borderId="33" xfId="2" applyFont="1" applyBorder="1" applyProtection="1"/>
    <xf numFmtId="0" fontId="19" fillId="0" borderId="35" xfId="2" applyFont="1" applyBorder="1" applyProtection="1"/>
    <xf numFmtId="0" fontId="4" fillId="2" borderId="36" xfId="0" applyFont="1" applyFill="1" applyBorder="1" applyProtection="1"/>
    <xf numFmtId="0" fontId="3" fillId="2" borderId="0" xfId="0" applyFont="1" applyFill="1" applyBorder="1" applyProtection="1"/>
    <xf numFmtId="0" fontId="4" fillId="0" borderId="45" xfId="0" applyFont="1" applyBorder="1" applyProtection="1"/>
    <xf numFmtId="0" fontId="4" fillId="2" borderId="33" xfId="0" applyFont="1" applyFill="1" applyBorder="1" applyProtection="1"/>
    <xf numFmtId="0" fontId="4" fillId="0" borderId="34" xfId="0" applyFont="1" applyBorder="1" applyProtection="1"/>
    <xf numFmtId="165" fontId="4" fillId="0" borderId="34" xfId="0" applyNumberFormat="1" applyFont="1" applyBorder="1" applyAlignment="1" applyProtection="1"/>
    <xf numFmtId="0" fontId="2" fillId="0" borderId="33" xfId="0" applyFont="1" applyBorder="1" applyProtection="1"/>
    <xf numFmtId="49" fontId="2" fillId="0" borderId="0" xfId="0" applyNumberFormat="1" applyFont="1" applyBorder="1" applyAlignment="1" applyProtection="1">
      <alignment horizontal="left"/>
    </xf>
    <xf numFmtId="0" fontId="3" fillId="0" borderId="34" xfId="0" applyFont="1" applyBorder="1" applyProtection="1"/>
    <xf numFmtId="0" fontId="4" fillId="0" borderId="33" xfId="0" applyFont="1" applyBorder="1" applyAlignment="1" applyProtection="1">
      <alignment horizontal="left"/>
      <protection locked="0"/>
    </xf>
    <xf numFmtId="2" fontId="4" fillId="0" borderId="34" xfId="0" applyNumberFormat="1" applyFont="1" applyBorder="1" applyProtection="1">
      <protection locked="0"/>
    </xf>
    <xf numFmtId="49" fontId="0" fillId="0" borderId="21" xfId="0" applyNumberFormat="1" applyBorder="1" applyProtection="1"/>
    <xf numFmtId="2" fontId="11" fillId="0" borderId="19" xfId="0" applyNumberFormat="1" applyFont="1" applyBorder="1" applyAlignment="1" applyProtection="1">
      <alignment horizontal="right"/>
    </xf>
    <xf numFmtId="2" fontId="11" fillId="0" borderId="19" xfId="0" applyNumberFormat="1" applyFont="1" applyBorder="1" applyProtection="1"/>
    <xf numFmtId="0" fontId="12" fillId="3" borderId="34" xfId="0" applyFont="1" applyFill="1" applyBorder="1" applyAlignment="1" applyProtection="1">
      <alignment vertical="center"/>
    </xf>
    <xf numFmtId="0" fontId="12" fillId="3" borderId="34" xfId="0" applyFont="1" applyFill="1" applyBorder="1" applyAlignment="1" applyProtection="1">
      <alignment horizontal="center" vertical="center"/>
    </xf>
    <xf numFmtId="2" fontId="12" fillId="3" borderId="34" xfId="0" applyNumberFormat="1" applyFont="1" applyFill="1" applyBorder="1" applyAlignment="1" applyProtection="1">
      <alignment horizontal="center" vertical="center"/>
    </xf>
    <xf numFmtId="167" fontId="12" fillId="3" borderId="34" xfId="0" applyNumberFormat="1" applyFont="1" applyFill="1" applyBorder="1" applyAlignment="1" applyProtection="1">
      <alignment horizontal="center" vertical="center"/>
    </xf>
    <xf numFmtId="0" fontId="12" fillId="3" borderId="0" xfId="0" applyFont="1" applyFill="1" applyBorder="1" applyAlignment="1" applyProtection="1">
      <alignment vertical="center"/>
    </xf>
    <xf numFmtId="0" fontId="12" fillId="3" borderId="49" xfId="0" applyFont="1" applyFill="1" applyBorder="1" applyAlignment="1" applyProtection="1">
      <alignment horizontal="center" vertical="center"/>
    </xf>
    <xf numFmtId="2" fontId="12" fillId="3" borderId="49" xfId="0" applyNumberFormat="1" applyFont="1" applyFill="1" applyBorder="1" applyAlignment="1" applyProtection="1">
      <alignment horizontal="center" vertical="center"/>
    </xf>
    <xf numFmtId="2" fontId="11" fillId="3" borderId="49" xfId="0" applyNumberFormat="1" applyFont="1" applyFill="1" applyBorder="1" applyAlignment="1" applyProtection="1">
      <alignment horizontal="right"/>
    </xf>
    <xf numFmtId="169" fontId="11" fillId="3" borderId="49" xfId="0" applyNumberFormat="1" applyFont="1" applyFill="1" applyBorder="1" applyAlignment="1" applyProtection="1">
      <alignment horizontal="right"/>
    </xf>
    <xf numFmtId="2" fontId="11" fillId="3" borderId="33" xfId="0" applyNumberFormat="1" applyFont="1" applyFill="1" applyBorder="1" applyAlignment="1" applyProtection="1">
      <alignment horizontal="right"/>
    </xf>
    <xf numFmtId="49" fontId="0" fillId="0" borderId="50" xfId="0" applyNumberFormat="1" applyBorder="1" applyProtection="1"/>
    <xf numFmtId="49" fontId="0" fillId="0" borderId="25" xfId="0" applyNumberFormat="1" applyBorder="1" applyAlignment="1" applyProtection="1">
      <alignment horizontal="center"/>
    </xf>
    <xf numFmtId="0" fontId="13" fillId="0" borderId="25" xfId="0" applyFont="1" applyBorder="1" applyAlignment="1" applyProtection="1">
      <alignment vertical="center"/>
    </xf>
    <xf numFmtId="49" fontId="13" fillId="0" borderId="25" xfId="0" applyNumberFormat="1" applyFont="1" applyBorder="1" applyAlignment="1" applyProtection="1">
      <alignment horizontal="center" vertical="center"/>
    </xf>
    <xf numFmtId="2" fontId="13" fillId="0" borderId="25" xfId="0" applyNumberFormat="1" applyFont="1" applyBorder="1" applyAlignment="1" applyProtection="1">
      <alignment horizontal="center" vertical="center"/>
    </xf>
    <xf numFmtId="167" fontId="13" fillId="0" borderId="25" xfId="0" applyNumberFormat="1" applyFont="1" applyBorder="1" applyAlignment="1" applyProtection="1">
      <alignment horizontal="center" vertical="center"/>
    </xf>
    <xf numFmtId="0" fontId="13" fillId="0" borderId="25" xfId="0" applyFont="1" applyBorder="1" applyAlignment="1" applyProtection="1">
      <alignment horizontal="center" vertical="center"/>
    </xf>
    <xf numFmtId="168" fontId="13" fillId="4" borderId="25" xfId="0" applyNumberFormat="1" applyFont="1" applyFill="1" applyBorder="1" applyAlignment="1" applyProtection="1">
      <alignment horizontal="center" vertical="center"/>
    </xf>
    <xf numFmtId="2" fontId="0" fillId="0" borderId="25" xfId="0" applyNumberFormat="1" applyBorder="1" applyAlignment="1" applyProtection="1">
      <alignment horizontal="center"/>
    </xf>
    <xf numFmtId="2" fontId="11" fillId="0" borderId="38" xfId="0" applyNumberFormat="1" applyFont="1" applyBorder="1" applyAlignment="1" applyProtection="1">
      <alignment horizontal="right"/>
    </xf>
    <xf numFmtId="2" fontId="11" fillId="0" borderId="24" xfId="0" applyNumberFormat="1" applyFont="1" applyBorder="1" applyAlignment="1" applyProtection="1">
      <alignment horizontal="right"/>
    </xf>
    <xf numFmtId="169" fontId="0" fillId="2" borderId="8" xfId="0" applyNumberFormat="1" applyFill="1" applyBorder="1" applyAlignment="1" applyProtection="1">
      <alignment horizontal="right"/>
    </xf>
    <xf numFmtId="169" fontId="0" fillId="2" borderId="25" xfId="0" applyNumberFormat="1" applyFill="1" applyBorder="1" applyAlignment="1" applyProtection="1">
      <alignment horizontal="right"/>
    </xf>
    <xf numFmtId="0" fontId="4" fillId="2" borderId="39" xfId="0" applyFont="1" applyFill="1" applyBorder="1" applyAlignment="1" applyProtection="1">
      <alignment horizontal="center"/>
      <protection locked="0"/>
    </xf>
    <xf numFmtId="49" fontId="4" fillId="2" borderId="22" xfId="0" applyNumberFormat="1" applyFont="1" applyFill="1" applyBorder="1" applyAlignment="1" applyProtection="1">
      <protection locked="0"/>
    </xf>
    <xf numFmtId="49" fontId="4" fillId="2" borderId="15" xfId="0" applyNumberFormat="1" applyFont="1" applyFill="1" applyBorder="1" applyProtection="1">
      <protection locked="0"/>
    </xf>
    <xf numFmtId="2" fontId="4" fillId="2" borderId="18" xfId="0" applyNumberFormat="1" applyFont="1" applyFill="1" applyBorder="1" applyProtection="1">
      <protection locked="0"/>
    </xf>
    <xf numFmtId="2" fontId="4" fillId="2" borderId="15" xfId="0" applyNumberFormat="1" applyFont="1" applyFill="1" applyBorder="1" applyProtection="1">
      <protection locked="0"/>
    </xf>
    <xf numFmtId="2" fontId="4" fillId="2" borderId="40" xfId="0" applyNumberFormat="1" applyFont="1" applyFill="1" applyBorder="1" applyProtection="1">
      <protection locked="0"/>
    </xf>
    <xf numFmtId="0" fontId="4" fillId="2" borderId="41" xfId="0" applyFont="1" applyFill="1" applyBorder="1" applyAlignment="1" applyProtection="1">
      <alignment horizontal="center"/>
      <protection locked="0"/>
    </xf>
    <xf numFmtId="49" fontId="4" fillId="2" borderId="14" xfId="0" applyNumberFormat="1" applyFont="1" applyFill="1" applyBorder="1" applyAlignment="1" applyProtection="1">
      <protection locked="0"/>
    </xf>
    <xf numFmtId="2" fontId="4" fillId="2" borderId="12" xfId="0" applyNumberFormat="1" applyFont="1" applyFill="1" applyBorder="1" applyProtection="1">
      <protection locked="0"/>
    </xf>
    <xf numFmtId="0" fontId="4" fillId="2" borderId="41" xfId="0" applyFont="1" applyFill="1" applyBorder="1" applyAlignment="1" applyProtection="1">
      <alignment horizontal="left"/>
      <protection locked="0"/>
    </xf>
    <xf numFmtId="0" fontId="0" fillId="2" borderId="15" xfId="0" applyFill="1" applyBorder="1" applyProtection="1">
      <protection locked="0"/>
    </xf>
    <xf numFmtId="0" fontId="4" fillId="2" borderId="42" xfId="0" applyFont="1" applyFill="1" applyBorder="1" applyAlignment="1" applyProtection="1">
      <alignment horizontal="left"/>
      <protection locked="0"/>
    </xf>
    <xf numFmtId="49" fontId="4" fillId="2" borderId="30" xfId="0" applyNumberFormat="1" applyFont="1" applyFill="1" applyBorder="1" applyAlignment="1" applyProtection="1">
      <protection locked="0"/>
    </xf>
    <xf numFmtId="49" fontId="4" fillId="2" borderId="28" xfId="0" applyNumberFormat="1" applyFont="1" applyFill="1" applyBorder="1" applyProtection="1">
      <protection locked="0"/>
    </xf>
    <xf numFmtId="2" fontId="4" fillId="2" borderId="27" xfId="0" applyNumberFormat="1" applyFont="1" applyFill="1" applyBorder="1" applyProtection="1">
      <protection locked="0"/>
    </xf>
    <xf numFmtId="2" fontId="4" fillId="2" borderId="28" xfId="0" applyNumberFormat="1" applyFont="1" applyFill="1" applyBorder="1" applyProtection="1">
      <protection locked="0"/>
    </xf>
    <xf numFmtId="2" fontId="4" fillId="2" borderId="43" xfId="0" applyNumberFormat="1" applyFont="1" applyFill="1" applyBorder="1" applyProtection="1">
      <protection locked="0"/>
    </xf>
    <xf numFmtId="0" fontId="23" fillId="3" borderId="19" xfId="2" applyFont="1" applyFill="1" applyBorder="1" applyAlignment="1" applyProtection="1">
      <alignment horizontal="center" wrapText="1"/>
    </xf>
    <xf numFmtId="0" fontId="23" fillId="3" borderId="20" xfId="2" applyFont="1" applyFill="1" applyBorder="1" applyAlignment="1" applyProtection="1">
      <alignment horizontal="center" wrapText="1"/>
    </xf>
    <xf numFmtId="0" fontId="23" fillId="3" borderId="21" xfId="2" applyFont="1" applyFill="1" applyBorder="1" applyAlignment="1" applyProtection="1">
      <alignment horizontal="center" wrapText="1"/>
    </xf>
    <xf numFmtId="49" fontId="4" fillId="2" borderId="0" xfId="0" applyNumberFormat="1" applyFont="1" applyFill="1" applyBorder="1" applyAlignment="1" applyProtection="1">
      <alignment horizontal="center"/>
      <protection locked="0"/>
    </xf>
    <xf numFmtId="14" fontId="3" fillId="2" borderId="0" xfId="0" applyNumberFormat="1" applyFont="1" applyFill="1" applyBorder="1" applyAlignment="1" applyProtection="1">
      <alignment horizontal="center"/>
      <protection locked="0"/>
    </xf>
    <xf numFmtId="165" fontId="4" fillId="2" borderId="33" xfId="0" applyNumberFormat="1" applyFont="1" applyFill="1" applyBorder="1" applyAlignment="1" applyProtection="1">
      <alignment horizontal="left"/>
    </xf>
    <xf numFmtId="165" fontId="4" fillId="2" borderId="0" xfId="0" applyNumberFormat="1" applyFont="1" applyFill="1" applyBorder="1" applyAlignment="1" applyProtection="1">
      <alignment horizontal="left"/>
    </xf>
    <xf numFmtId="165" fontId="4" fillId="0" borderId="0" xfId="0" applyNumberFormat="1" applyFont="1" applyBorder="1" applyAlignment="1" applyProtection="1">
      <alignment horizontal="left"/>
    </xf>
    <xf numFmtId="0" fontId="14" fillId="5" borderId="33" xfId="0" applyFont="1" applyFill="1" applyBorder="1" applyProtection="1"/>
    <xf numFmtId="0" fontId="14" fillId="5" borderId="0" xfId="0" applyFont="1" applyFill="1" applyBorder="1" applyProtection="1"/>
    <xf numFmtId="0" fontId="14" fillId="5" borderId="34" xfId="0" applyFont="1" applyFill="1" applyBorder="1" applyProtection="1"/>
    <xf numFmtId="49" fontId="4" fillId="0" borderId="36" xfId="0" applyNumberFormat="1" applyFont="1" applyBorder="1" applyAlignment="1" applyProtection="1">
      <alignment wrapText="1"/>
    </xf>
    <xf numFmtId="49" fontId="4" fillId="0" borderId="2" xfId="0" applyNumberFormat="1" applyFont="1" applyBorder="1" applyProtection="1"/>
    <xf numFmtId="49" fontId="4" fillId="0" borderId="45" xfId="0" applyNumberFormat="1" applyFont="1" applyBorder="1" applyProtection="1"/>
    <xf numFmtId="0" fontId="4" fillId="2" borderId="36" xfId="0" applyFont="1" applyFill="1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/>
      <protection locked="0"/>
    </xf>
    <xf numFmtId="0" fontId="4" fillId="2" borderId="33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center"/>
      <protection locked="0"/>
    </xf>
    <xf numFmtId="49" fontId="4" fillId="2" borderId="29" xfId="0" applyNumberFormat="1" applyFont="1" applyFill="1" applyBorder="1" applyAlignment="1" applyProtection="1">
      <alignment horizontal="center"/>
      <protection locked="0"/>
    </xf>
    <xf numFmtId="49" fontId="4" fillId="2" borderId="26" xfId="0" applyNumberFormat="1" applyFont="1" applyFill="1" applyBorder="1" applyAlignment="1" applyProtection="1">
      <alignment horizontal="center"/>
      <protection locked="0"/>
    </xf>
    <xf numFmtId="49" fontId="4" fillId="2" borderId="27" xfId="0" applyNumberFormat="1" applyFont="1" applyFill="1" applyBorder="1" applyAlignment="1" applyProtection="1">
      <alignment horizontal="center"/>
      <protection locked="0"/>
    </xf>
    <xf numFmtId="49" fontId="4" fillId="2" borderId="13" xfId="0" applyNumberFormat="1" applyFont="1" applyFill="1" applyBorder="1" applyAlignment="1" applyProtection="1">
      <alignment horizontal="center"/>
      <protection locked="0"/>
    </xf>
    <xf numFmtId="49" fontId="4" fillId="2" borderId="3" xfId="0" applyNumberFormat="1" applyFont="1" applyFill="1" applyBorder="1" applyAlignment="1" applyProtection="1">
      <alignment horizontal="center"/>
      <protection locked="0"/>
    </xf>
    <xf numFmtId="49" fontId="4" fillId="2" borderId="12" xfId="0" applyNumberFormat="1" applyFont="1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49" fontId="4" fillId="2" borderId="16" xfId="0" applyNumberFormat="1" applyFont="1" applyFill="1" applyBorder="1" applyAlignment="1" applyProtection="1">
      <alignment horizontal="center"/>
      <protection locked="0"/>
    </xf>
    <xf numFmtId="49" fontId="4" fillId="2" borderId="17" xfId="0" applyNumberFormat="1" applyFont="1" applyFill="1" applyBorder="1" applyAlignment="1" applyProtection="1">
      <alignment horizontal="center"/>
      <protection locked="0"/>
    </xf>
    <xf numFmtId="49" fontId="4" fillId="2" borderId="18" xfId="0" applyNumberFormat="1" applyFont="1" applyFill="1" applyBorder="1" applyAlignment="1" applyProtection="1">
      <alignment horizontal="center"/>
      <protection locked="0"/>
    </xf>
    <xf numFmtId="49" fontId="4" fillId="0" borderId="32" xfId="0" applyNumberFormat="1" applyFont="1" applyBorder="1" applyAlignment="1" applyProtection="1">
      <alignment horizontal="center"/>
    </xf>
    <xf numFmtId="0" fontId="4" fillId="0" borderId="32" xfId="0" applyNumberFormat="1" applyFont="1" applyBorder="1" applyAlignment="1" applyProtection="1">
      <alignment horizontal="center"/>
    </xf>
    <xf numFmtId="165" fontId="4" fillId="2" borderId="33" xfId="0" applyNumberFormat="1" applyFont="1" applyFill="1" applyBorder="1" applyAlignment="1" applyProtection="1">
      <alignment horizontal="center"/>
      <protection locked="0"/>
    </xf>
    <xf numFmtId="165" fontId="4" fillId="2" borderId="0" xfId="0" applyNumberFormat="1" applyFont="1" applyFill="1" applyBorder="1" applyAlignment="1" applyProtection="1">
      <alignment horizontal="center"/>
      <protection locked="0"/>
    </xf>
    <xf numFmtId="0" fontId="3" fillId="2" borderId="33" xfId="0" applyFont="1" applyFill="1" applyBorder="1" applyAlignment="1" applyProtection="1">
      <alignment horizontal="left"/>
      <protection locked="0"/>
    </xf>
    <xf numFmtId="0" fontId="3" fillId="2" borderId="0" xfId="0" applyFont="1" applyFill="1" applyBorder="1" applyAlignment="1" applyProtection="1">
      <alignment horizontal="left"/>
      <protection locked="0"/>
    </xf>
    <xf numFmtId="0" fontId="3" fillId="2" borderId="2" xfId="0" quotePrefix="1" applyFont="1" applyFill="1" applyBorder="1" applyAlignment="1" applyProtection="1">
      <alignment horizontal="left"/>
      <protection locked="0"/>
    </xf>
    <xf numFmtId="49" fontId="4" fillId="2" borderId="6" xfId="0" applyNumberFormat="1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left"/>
      <protection locked="0"/>
    </xf>
  </cellXfs>
  <cellStyles count="8">
    <cellStyle name="Berekening" xfId="6" builtinId="22"/>
    <cellStyle name="Controlecel" xfId="7" builtinId="23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Standaard" xfId="0" builtinId="0" customBuiltin="1"/>
    <cellStyle name="Titel" xfId="1" builtinId="15" customBuiltin="1"/>
  </cellStyles>
  <dxfs count="50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2"/>
        <scheme val="minor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2"/>
        <scheme val="minor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169" formatCode="0.0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8" formatCode="0.0000"/>
      <fill>
        <patternFill patternType="solid">
          <fgColor indexed="64"/>
          <bgColor theme="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7" formatCode="0.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numFmt numFmtId="30" formatCode="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2"/>
        <scheme val="minor"/>
      </font>
      <numFmt numFmtId="2" formatCode="0.00"/>
      <fill>
        <patternFill patternType="solid">
          <fgColor indexed="64"/>
          <bgColor rgb="FF92D050"/>
        </patternFill>
      </fill>
      <alignment horizontal="right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  <protection locked="1" hidden="0"/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ont>
        <b val="0"/>
        <i val="0"/>
        <color theme="1" tint="0.34998626667073579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 style="dotted">
          <color theme="0" tint="-0.24994659260841701"/>
        </bottom>
        <vertical/>
        <horizontal/>
      </border>
    </dxf>
    <dxf>
      <font>
        <b val="0"/>
        <i val="0"/>
        <color theme="1" tint="0.34998626667073579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CommercialInvoice_Table1" pivot="0" count="2" xr9:uid="{00000000-0011-0000-FFFF-FFFF00000000}">
      <tableStyleElement type="wholeTable" dxfId="49"/>
      <tableStyleElement type="headerRow" dxfId="48"/>
    </tableStyle>
  </tableStyles>
  <colors>
    <mruColors>
      <color rgb="FFA0CA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69A3ADC-7F8A-4986-9FDC-4A3CF07B2B6E}" name="Tabel1" displayName="Tabel1" ref="A1:N36" totalsRowShown="0" headerRowDxfId="15" tableBorderDxfId="14">
  <autoFilter ref="A1:N36" xr:uid="{469A3ADC-7F8A-4986-9FDC-4A3CF07B2B6E}"/>
  <tableColumns count="14">
    <tableColumn id="1" xr3:uid="{D2441796-D502-49E4-9A41-38F7541B2C24}" name="Description" dataDxfId="13">
      <calculatedColumnFormula>Invoice!R9</calculatedColumnFormula>
    </tableColumn>
    <tableColumn id="2" xr3:uid="{96E60E43-CF27-43E3-959C-E1060931C97C}" name="HS Code" dataDxfId="12">
      <calculatedColumnFormula>Invoice!V9</calculatedColumnFormula>
    </tableColumn>
    <tableColumn id="3" xr3:uid="{5F15FF10-9ACD-43F1-B4E5-5963E8484C40}" name="Article group" dataDxfId="11"/>
    <tableColumn id="4" xr3:uid="{3BF46487-DC2D-4ADE-B5B8-53D49FF92817}" name="Btls/cs" dataDxfId="10">
      <calculatedColumnFormula>Invoice!W9</calculatedColumnFormula>
    </tableColumn>
    <tableColumn id="5" xr3:uid="{BAF5B998-0741-4BA8-BA73-C95B90E8B4FD}" name="Content" dataDxfId="9">
      <calculatedColumnFormula>Invoice!Y9</calculatedColumnFormula>
    </tableColumn>
    <tableColumn id="6" xr3:uid="{FDBD03B0-8E3D-4718-B179-0EEA92C20C77}" name="ABV" dataDxfId="8">
      <calculatedColumnFormula>Invoice!X9</calculatedColumnFormula>
    </tableColumn>
    <tableColumn id="7" xr3:uid="{4F564041-98B8-4E0F-AC8C-051C6F2AC540}" name="    qty cs" dataDxfId="7">
      <calculatedColumnFormula>Invoice!Q9</calculatedColumnFormula>
    </tableColumn>
    <tableColumn id="8" xr3:uid="{38ACBB1B-3C58-4EFD-945E-7E452128A92F}" name="qty fl, " dataDxfId="6">
      <calculatedColumnFormula>G2*D2</calculatedColumnFormula>
    </tableColumn>
    <tableColumn id="9" xr3:uid="{490FB1EF-F596-4764-BCB8-D755AABD907F}" name="weight per box" dataDxfId="5">
      <calculatedColumnFormula>$I$38/$G$38</calculatedColumnFormula>
    </tableColumn>
    <tableColumn id="10" xr3:uid="{3A860A0E-8C7C-4C86-AAC2-697EAACAB76D}" name="Net weight" dataDxfId="4">
      <calculatedColumnFormula>H2*E2</calculatedColumnFormula>
    </tableColumn>
    <tableColumn id="11" xr3:uid="{6E806D1C-09CB-4286-8DF7-8C1DCD5A7FB4}" name="Gross weight" dataDxfId="3">
      <calculatedColumnFormula>G2*I2</calculatedColumnFormula>
    </tableColumn>
    <tableColumn id="12" xr3:uid="{D84947C1-EC4D-476E-9EF8-62DBA1FFDE59}" name="100% alc/ltr" dataDxfId="2">
      <calculatedColumnFormula>J2/100*F2</calculatedColumnFormula>
    </tableColumn>
    <tableColumn id="13" xr3:uid="{AB3DEE50-E0DD-4505-B951-FFFF8FDAE040}" name="Value PU" dataDxfId="1">
      <calculatedColumnFormula>Invoice!AA9</calculatedColumnFormula>
    </tableColumn>
    <tableColumn id="14" xr3:uid="{AC38E68E-85FD-49D6-AB33-791D8DB66946}" name="Total Value" dataDxfId="0">
      <calculatedColumnFormula>Invoice!AC9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CommercialInvoice_Fonts">
      <a:majorFont>
        <a:latin typeface="Cambria"/>
        <a:ea typeface=""/>
        <a:cs typeface=""/>
      </a:majorFont>
      <a:minorFont>
        <a:latin typeface="Cambri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7" dT="2021-12-28T11:12:24.59" personId="{00000000-0000-0000-0000-000000000000}" id="{7BC349C8-2F91-43DD-9C9D-46B6A11689FF}">
    <text>Add shipping Company name</text>
  </threadedComment>
  <threadedComment ref="A15" dT="2021-12-28T11:13:11.93" personId="{00000000-0000-0000-0000-000000000000}" id="{AC026C47-03FE-4366-85E6-D2DE14655131}">
    <text>Add gross weight from B/L or T1</text>
  </threadedComment>
  <threadedComment ref="J15" dT="2021-12-28T11:14:16.17" personId="{00000000-0000-0000-0000-000000000000}" id="{2042CEB2-2F65-4E5D-BE8D-F509E3259451}">
    <text>Add the number of packages stated in the B/L or T1</text>
  </threadedComment>
  <threadedComment ref="D18" dT="2021-12-28T11:21:03.95" personId="{00000000-0000-0000-0000-000000000000}" id="{DC2F97AD-5874-40D7-A6CE-1CB2D535C112}">
    <text>Add Incoterm (CIF-FOB-CFR...)</text>
  </threadedComment>
  <threadedComment ref="G18" dT="2021-12-28T11:21:45.11" personId="{00000000-0000-0000-0000-000000000000}" id="{48B98AF5-1BCA-4D57-9FDD-8FD4039EE0AF}">
    <text>Add a general description for all articles</text>
  </threadedComment>
  <threadedComment ref="Q58" dT="2021-12-28T11:33:09.60" personId="{00000000-0000-0000-0000-000000000000}" id="{C855767F-5424-494A-B486-2CCB7A5288C5}">
    <text>Replace xxxxx and add Company name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0" tint="-0.249977111117893"/>
    <pageSetUpPr autoPageBreaks="0" fitToPage="1"/>
  </sheetPr>
  <dimension ref="A1:AE61"/>
  <sheetViews>
    <sheetView showGridLines="0" tabSelected="1" zoomScale="70" zoomScaleNormal="70" workbookViewId="0">
      <selection activeCell="Q27" sqref="Q27:AC44"/>
    </sheetView>
  </sheetViews>
  <sheetFormatPr defaultColWidth="12.7109375" defaultRowHeight="12.75" x14ac:dyDescent="0.2"/>
  <cols>
    <col min="1" max="1" width="13.85546875" customWidth="1"/>
    <col min="2" max="2" width="12.85546875" customWidth="1"/>
    <col min="3" max="3" width="1.140625" customWidth="1"/>
    <col min="4" max="4" width="13.85546875" customWidth="1"/>
    <col min="5" max="5" width="12.7109375" customWidth="1"/>
    <col min="6" max="6" width="15.5703125" customWidth="1"/>
    <col min="7" max="7" width="9.28515625" customWidth="1"/>
    <col min="8" max="8" width="7.42578125" customWidth="1"/>
    <col min="9" max="9" width="7.85546875" customWidth="1"/>
    <col min="10" max="10" width="10.7109375" customWidth="1"/>
    <col min="11" max="11" width="12.7109375" customWidth="1"/>
    <col min="12" max="12" width="6.5703125" bestFit="1" customWidth="1"/>
    <col min="13" max="13" width="19" customWidth="1"/>
    <col min="14" max="14" width="1.7109375" customWidth="1"/>
    <col min="16" max="16" width="8.85546875" customWidth="1"/>
    <col min="17" max="17" width="16.42578125" customWidth="1"/>
    <col min="18" max="18" width="10.85546875" customWidth="1"/>
    <col min="19" max="19" width="32.85546875" bestFit="1" customWidth="1"/>
    <col min="20" max="20" width="0.7109375" customWidth="1"/>
    <col min="21" max="21" width="2.7109375" customWidth="1"/>
    <col min="23" max="23" width="9.85546875" customWidth="1"/>
    <col min="24" max="24" width="8.140625" customWidth="1"/>
    <col min="25" max="25" width="9.28515625" customWidth="1"/>
    <col min="26" max="26" width="10" customWidth="1"/>
    <col min="27" max="27" width="11.7109375" customWidth="1"/>
    <col min="28" max="28" width="7.85546875" bestFit="1" customWidth="1"/>
    <col min="29" max="29" width="19.140625" customWidth="1"/>
  </cols>
  <sheetData>
    <row r="1" spans="1:31" ht="20.25" customHeight="1" x14ac:dyDescent="0.2">
      <c r="A1" s="93" t="s">
        <v>69</v>
      </c>
      <c r="B1" s="94"/>
      <c r="C1" s="95"/>
      <c r="D1" s="234" t="s">
        <v>72</v>
      </c>
      <c r="E1" s="234"/>
      <c r="F1" s="234"/>
      <c r="G1" s="96"/>
      <c r="H1" s="96"/>
      <c r="I1" s="96"/>
      <c r="J1" s="96"/>
      <c r="K1" s="96"/>
      <c r="L1" s="96"/>
      <c r="M1" s="97"/>
      <c r="Q1" s="93"/>
      <c r="R1" s="94"/>
      <c r="S1" s="95" t="s">
        <v>62</v>
      </c>
      <c r="T1" s="95"/>
      <c r="U1" s="95"/>
      <c r="V1" s="139"/>
      <c r="W1" s="227" t="str">
        <f>D1</f>
        <v>BIC U 123456 7</v>
      </c>
      <c r="X1" s="228"/>
      <c r="Y1" s="228"/>
      <c r="Z1" s="94"/>
      <c r="AA1" s="94"/>
      <c r="AB1" s="94"/>
      <c r="AC1" s="140"/>
    </row>
    <row r="2" spans="1:31" ht="20.25" customHeight="1" x14ac:dyDescent="0.2">
      <c r="A2" s="98" t="s">
        <v>70</v>
      </c>
      <c r="B2" s="81"/>
      <c r="C2" s="77"/>
      <c r="D2" s="200" t="s">
        <v>73</v>
      </c>
      <c r="E2" s="200"/>
      <c r="F2" s="200"/>
      <c r="G2" s="82"/>
      <c r="H2" s="82"/>
      <c r="I2" s="82"/>
      <c r="J2" s="82"/>
      <c r="K2" s="82"/>
      <c r="L2" s="82"/>
      <c r="M2" s="99"/>
      <c r="Q2" s="98"/>
      <c r="R2" s="81"/>
      <c r="S2" s="77"/>
      <c r="T2" s="77"/>
      <c r="U2" s="77"/>
      <c r="V2" s="78"/>
      <c r="W2" s="79"/>
      <c r="X2" s="80"/>
      <c r="Y2" s="80"/>
      <c r="Z2" s="81"/>
      <c r="AA2" s="81"/>
      <c r="AB2" s="81"/>
      <c r="AC2" s="101"/>
    </row>
    <row r="3" spans="1:31" ht="20.25" customHeight="1" x14ac:dyDescent="0.2">
      <c r="A3" s="98" t="s">
        <v>71</v>
      </c>
      <c r="B3" s="81"/>
      <c r="C3" s="77"/>
      <c r="D3" s="200" t="s">
        <v>74</v>
      </c>
      <c r="E3" s="200"/>
      <c r="F3" s="200"/>
      <c r="G3" s="82"/>
      <c r="H3" s="82"/>
      <c r="I3" s="82"/>
      <c r="J3" s="82"/>
      <c r="K3" s="82"/>
      <c r="L3" s="82"/>
      <c r="M3" s="99"/>
      <c r="Q3" s="98"/>
      <c r="R3" s="81"/>
      <c r="S3" s="77"/>
      <c r="T3" s="77"/>
      <c r="U3" s="77"/>
      <c r="V3" s="78"/>
      <c r="W3" s="79"/>
      <c r="X3" s="80"/>
      <c r="Y3" s="80"/>
      <c r="Z3" s="81"/>
      <c r="AA3" s="81"/>
      <c r="AB3" s="81"/>
      <c r="AC3" s="101"/>
    </row>
    <row r="4" spans="1:31" ht="22.5" x14ac:dyDescent="0.3">
      <c r="A4" s="100" t="s">
        <v>14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101"/>
      <c r="N4" s="26"/>
      <c r="Q4" s="100" t="s">
        <v>14</v>
      </c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101"/>
      <c r="AD4" s="26"/>
      <c r="AE4" s="26"/>
    </row>
    <row r="5" spans="1:31" ht="9" customHeight="1" x14ac:dyDescent="0.25">
      <c r="A5" s="102"/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101"/>
      <c r="N5" s="26"/>
      <c r="Q5" s="14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101"/>
      <c r="AD5" s="26"/>
      <c r="AE5" s="26"/>
    </row>
    <row r="6" spans="1:31" ht="20.25" x14ac:dyDescent="0.3">
      <c r="A6" s="103" t="s">
        <v>19</v>
      </c>
      <c r="B6" s="1"/>
      <c r="C6" s="104"/>
      <c r="D6" s="81"/>
      <c r="E6" s="27" t="s">
        <v>20</v>
      </c>
      <c r="F6" s="28"/>
      <c r="G6" s="29"/>
      <c r="H6" s="29"/>
      <c r="I6" s="81"/>
      <c r="J6" s="81"/>
      <c r="K6" s="81"/>
      <c r="L6" s="81"/>
      <c r="M6" s="105" t="s">
        <v>46</v>
      </c>
      <c r="N6" s="30"/>
      <c r="Q6" s="141" t="s">
        <v>19</v>
      </c>
      <c r="R6" s="29"/>
      <c r="S6" s="117"/>
      <c r="T6" s="81"/>
      <c r="U6" s="27" t="s">
        <v>20</v>
      </c>
      <c r="V6" s="28"/>
      <c r="W6" s="29"/>
      <c r="X6" s="29"/>
      <c r="Y6" s="81"/>
      <c r="Z6" s="81"/>
      <c r="AA6" s="81"/>
      <c r="AB6" s="81"/>
      <c r="AC6" s="142" t="s">
        <v>45</v>
      </c>
      <c r="AD6" s="31"/>
      <c r="AE6" s="31"/>
    </row>
    <row r="7" spans="1:31" ht="20.25" customHeight="1" x14ac:dyDescent="0.2">
      <c r="A7" s="211" t="s">
        <v>75</v>
      </c>
      <c r="B7" s="212"/>
      <c r="C7" s="106"/>
      <c r="D7" s="107" t="s">
        <v>50</v>
      </c>
      <c r="E7" s="32" t="s">
        <v>16</v>
      </c>
      <c r="F7" s="33"/>
      <c r="G7" s="89"/>
      <c r="H7" s="89"/>
      <c r="I7" s="33"/>
      <c r="J7" s="33"/>
      <c r="K7" s="33"/>
      <c r="L7" s="33"/>
      <c r="M7" s="101"/>
      <c r="N7" s="34"/>
      <c r="P7" s="3"/>
      <c r="Q7" s="143" t="str">
        <f>SellerName</f>
        <v>YOUR COMPANY NAME</v>
      </c>
      <c r="R7" s="144"/>
      <c r="S7" s="89"/>
      <c r="T7" s="89"/>
      <c r="U7" s="32" t="s">
        <v>16</v>
      </c>
      <c r="V7" s="33"/>
      <c r="W7" s="89"/>
      <c r="X7" s="89"/>
      <c r="Y7" s="33"/>
      <c r="Z7" s="33"/>
      <c r="AA7" s="33"/>
      <c r="AB7" s="33"/>
      <c r="AC7" s="145"/>
      <c r="AD7" s="31"/>
      <c r="AE7" s="31"/>
    </row>
    <row r="8" spans="1:31" ht="12.75" customHeight="1" x14ac:dyDescent="0.2">
      <c r="A8" s="213" t="s">
        <v>67</v>
      </c>
      <c r="B8" s="214"/>
      <c r="C8" s="106"/>
      <c r="D8" s="107" t="s">
        <v>51</v>
      </c>
      <c r="E8" s="33" t="s">
        <v>17</v>
      </c>
      <c r="F8" s="33"/>
      <c r="G8" s="89"/>
      <c r="H8" s="89"/>
      <c r="I8" s="33"/>
      <c r="J8" s="33"/>
      <c r="K8" s="33"/>
      <c r="L8" s="33"/>
      <c r="M8" s="101"/>
      <c r="N8" s="34"/>
      <c r="P8" s="3"/>
      <c r="Q8" s="146" t="str">
        <f>SellerAddress</f>
        <v>MAIN ROAD 1</v>
      </c>
      <c r="R8" s="144"/>
      <c r="S8" s="89"/>
      <c r="T8" s="89"/>
      <c r="U8" s="33" t="s">
        <v>17</v>
      </c>
      <c r="V8" s="33"/>
      <c r="W8" s="89"/>
      <c r="X8" s="89"/>
      <c r="Y8" s="33"/>
      <c r="Z8" s="33"/>
      <c r="AA8" s="33"/>
      <c r="AB8" s="33"/>
      <c r="AC8" s="147"/>
      <c r="AD8" s="31"/>
      <c r="AE8" s="31"/>
    </row>
    <row r="9" spans="1:31" ht="12.75" customHeight="1" x14ac:dyDescent="0.2">
      <c r="A9" s="213" t="s">
        <v>68</v>
      </c>
      <c r="B9" s="214"/>
      <c r="C9" s="106"/>
      <c r="D9" s="107" t="s">
        <v>52</v>
      </c>
      <c r="E9" s="33" t="s">
        <v>18</v>
      </c>
      <c r="F9" s="33"/>
      <c r="G9" s="89"/>
      <c r="H9" s="89"/>
      <c r="I9" s="33"/>
      <c r="J9" s="33"/>
      <c r="K9" s="33"/>
      <c r="L9" s="33"/>
      <c r="M9" s="101"/>
      <c r="N9" s="34"/>
      <c r="P9" s="3"/>
      <c r="Q9" s="146" t="str">
        <f>SellerCityStateZip</f>
        <v>12345 NEW YORK</v>
      </c>
      <c r="R9" s="144"/>
      <c r="S9" s="89"/>
      <c r="T9" s="89"/>
      <c r="U9" s="33" t="s">
        <v>18</v>
      </c>
      <c r="V9" s="33"/>
      <c r="W9" s="89"/>
      <c r="X9" s="89"/>
      <c r="Y9" s="33"/>
      <c r="Z9" s="33"/>
      <c r="AA9" s="33"/>
      <c r="AB9" s="33"/>
      <c r="AC9" s="147"/>
      <c r="AD9" s="31"/>
      <c r="AE9" s="31"/>
    </row>
    <row r="10" spans="1:31" ht="12.75" customHeight="1" x14ac:dyDescent="0.2">
      <c r="A10" s="108"/>
      <c r="B10" s="109" t="s">
        <v>54</v>
      </c>
      <c r="C10" s="106"/>
      <c r="D10" s="107" t="s">
        <v>53</v>
      </c>
      <c r="E10" s="204"/>
      <c r="F10" s="204"/>
      <c r="G10" s="204"/>
      <c r="H10" s="204"/>
      <c r="I10" s="33"/>
      <c r="J10" s="33"/>
      <c r="K10" s="33"/>
      <c r="L10" s="33"/>
      <c r="M10" s="101"/>
      <c r="N10" s="34"/>
      <c r="P10" s="3"/>
      <c r="Q10" s="202">
        <f>SellerPhone</f>
        <v>0</v>
      </c>
      <c r="R10" s="203"/>
      <c r="S10" s="89"/>
      <c r="T10" s="89"/>
      <c r="U10" s="204"/>
      <c r="V10" s="204"/>
      <c r="W10" s="204"/>
      <c r="X10" s="204"/>
      <c r="Y10" s="33"/>
      <c r="Z10" s="33"/>
      <c r="AA10" s="33"/>
      <c r="AB10" s="33"/>
      <c r="AC10" s="148"/>
      <c r="AD10" s="138"/>
      <c r="AE10" s="138"/>
    </row>
    <row r="11" spans="1:31" ht="12.75" customHeight="1" x14ac:dyDescent="0.2">
      <c r="A11" s="229"/>
      <c r="B11" s="230"/>
      <c r="C11" s="106"/>
      <c r="D11" s="89"/>
      <c r="E11" s="204"/>
      <c r="F11" s="204"/>
      <c r="G11" s="204"/>
      <c r="H11" s="204"/>
      <c r="I11" s="33"/>
      <c r="J11" s="33"/>
      <c r="K11" s="33"/>
      <c r="L11" s="33"/>
      <c r="M11" s="101"/>
      <c r="N11" s="34"/>
      <c r="P11" s="3"/>
      <c r="Q11" s="202">
        <f>SellerFax</f>
        <v>0</v>
      </c>
      <c r="R11" s="203"/>
      <c r="S11" s="89"/>
      <c r="T11" s="89"/>
      <c r="U11" s="204"/>
      <c r="V11" s="204"/>
      <c r="W11" s="204"/>
      <c r="X11" s="204"/>
      <c r="Y11" s="33"/>
      <c r="Z11" s="33"/>
      <c r="AA11" s="33"/>
      <c r="AB11" s="33"/>
      <c r="AC11" s="148"/>
      <c r="AD11" s="138"/>
      <c r="AE11" s="138"/>
    </row>
    <row r="12" spans="1:31" ht="12.75" customHeight="1" x14ac:dyDescent="0.2">
      <c r="A12" s="110"/>
      <c r="B12" s="111"/>
      <c r="C12" s="111"/>
      <c r="D12" s="112"/>
      <c r="E12" s="112"/>
      <c r="F12" s="112"/>
      <c r="G12" s="81"/>
      <c r="H12" s="81"/>
      <c r="I12" s="113"/>
      <c r="J12" s="113"/>
      <c r="K12" s="113"/>
      <c r="L12" s="113"/>
      <c r="M12" s="101"/>
      <c r="N12" s="34"/>
      <c r="Q12" s="149"/>
      <c r="R12" s="112"/>
      <c r="S12" s="112"/>
      <c r="T12" s="112"/>
      <c r="U12" s="112"/>
      <c r="V12" s="112"/>
      <c r="W12" s="81"/>
      <c r="X12" s="81"/>
      <c r="Y12" s="150"/>
      <c r="Z12" s="113"/>
      <c r="AA12" s="113"/>
      <c r="AB12" s="113"/>
      <c r="AC12" s="101"/>
      <c r="AD12" s="26"/>
      <c r="AE12" s="26"/>
    </row>
    <row r="13" spans="1:31" x14ac:dyDescent="0.2">
      <c r="A13" s="114"/>
      <c r="B13" s="82"/>
      <c r="C13" s="82"/>
      <c r="D13" s="81"/>
      <c r="E13" s="81"/>
      <c r="F13" s="81"/>
      <c r="G13" s="81"/>
      <c r="H13" s="81"/>
      <c r="I13" s="81"/>
      <c r="J13" s="81"/>
      <c r="K13" s="81"/>
      <c r="L13" s="81"/>
      <c r="M13" s="101"/>
      <c r="N13" s="34"/>
      <c r="Q13" s="98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101"/>
      <c r="AD13" s="26"/>
      <c r="AE13" s="26"/>
    </row>
    <row r="14" spans="1:31" ht="15.75" x14ac:dyDescent="0.25">
      <c r="A14" s="115" t="s">
        <v>44</v>
      </c>
      <c r="B14" s="38"/>
      <c r="C14" s="116"/>
      <c r="D14" s="37" t="s">
        <v>22</v>
      </c>
      <c r="E14" s="39"/>
      <c r="F14" s="82"/>
      <c r="G14" s="37" t="s">
        <v>10</v>
      </c>
      <c r="H14" s="117"/>
      <c r="I14" s="117"/>
      <c r="J14" s="40" t="s">
        <v>11</v>
      </c>
      <c r="K14" s="117"/>
      <c r="L14" s="37" t="s">
        <v>6</v>
      </c>
      <c r="M14" s="99"/>
      <c r="P14" s="2"/>
      <c r="Q14" s="12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151"/>
      <c r="AD14" s="31"/>
      <c r="AE14" s="26"/>
    </row>
    <row r="15" spans="1:31" ht="20.25" customHeight="1" x14ac:dyDescent="0.2">
      <c r="A15" s="231">
        <v>6783</v>
      </c>
      <c r="B15" s="232"/>
      <c r="C15" s="118"/>
      <c r="D15" s="233">
        <v>344606</v>
      </c>
      <c r="E15" s="233"/>
      <c r="F15" s="82"/>
      <c r="G15" s="201">
        <v>44876</v>
      </c>
      <c r="H15" s="201"/>
      <c r="I15" s="35"/>
      <c r="J15" s="51">
        <v>950</v>
      </c>
      <c r="K15" s="119"/>
      <c r="L15" s="36" t="s">
        <v>15</v>
      </c>
      <c r="M15" s="99"/>
      <c r="P15" s="2"/>
      <c r="Q15" s="12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151"/>
      <c r="AD15" s="31"/>
      <c r="AE15" s="26"/>
    </row>
    <row r="16" spans="1:31" x14ac:dyDescent="0.2">
      <c r="A16" s="98"/>
      <c r="B16" s="81"/>
      <c r="C16" s="81"/>
      <c r="D16" s="81"/>
      <c r="E16" s="81"/>
      <c r="F16" s="82"/>
      <c r="G16" s="81"/>
      <c r="H16" s="81"/>
      <c r="I16" s="81"/>
      <c r="J16" s="81"/>
      <c r="K16" s="81"/>
      <c r="L16" s="81"/>
      <c r="M16" s="99"/>
      <c r="P16" s="2"/>
      <c r="Q16" s="12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151"/>
      <c r="AD16" s="26"/>
      <c r="AE16" s="26"/>
    </row>
    <row r="17" spans="1:31" ht="15.75" x14ac:dyDescent="0.25">
      <c r="A17" s="115" t="s">
        <v>7</v>
      </c>
      <c r="B17" s="39"/>
      <c r="C17" s="117"/>
      <c r="D17" s="37" t="s">
        <v>8</v>
      </c>
      <c r="E17" s="39"/>
      <c r="F17" s="82"/>
      <c r="G17" s="37" t="s">
        <v>9</v>
      </c>
      <c r="H17" s="39"/>
      <c r="I17" s="39"/>
      <c r="J17" s="38" t="s">
        <v>21</v>
      </c>
      <c r="K17" s="39"/>
      <c r="L17" s="81"/>
      <c r="M17" s="99"/>
      <c r="P17" s="2"/>
      <c r="Q17" s="12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151"/>
      <c r="AD17" s="26"/>
      <c r="AE17" s="26"/>
    </row>
    <row r="18" spans="1:31" ht="18.75" customHeight="1" x14ac:dyDescent="0.2">
      <c r="A18" s="231" t="s">
        <v>13</v>
      </c>
      <c r="B18" s="232"/>
      <c r="C18" s="118"/>
      <c r="D18" s="235" t="s">
        <v>66</v>
      </c>
      <c r="E18" s="235"/>
      <c r="F18" s="82"/>
      <c r="G18" s="50" t="s">
        <v>55</v>
      </c>
      <c r="H18" s="52"/>
      <c r="I18" s="52"/>
      <c r="J18" s="120" t="s">
        <v>65</v>
      </c>
      <c r="K18" s="106"/>
      <c r="L18" s="81"/>
      <c r="M18" s="99"/>
      <c r="P18" s="2"/>
      <c r="Q18" s="12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151"/>
      <c r="AD18" s="26"/>
      <c r="AE18" s="26"/>
    </row>
    <row r="19" spans="1:31" hidden="1" x14ac:dyDescent="0.2">
      <c r="A19" s="114"/>
      <c r="B19" s="82"/>
      <c r="C19" s="82"/>
      <c r="D19" s="82"/>
      <c r="E19" s="82"/>
      <c r="F19" s="81"/>
      <c r="G19" s="81"/>
      <c r="H19" s="82"/>
      <c r="I19" s="81"/>
      <c r="J19" s="81"/>
      <c r="K19" s="82"/>
      <c r="L19" s="82"/>
      <c r="M19" s="99"/>
      <c r="P19" s="2"/>
      <c r="Q19" s="12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151"/>
      <c r="AD19" s="26"/>
      <c r="AE19" s="26"/>
    </row>
    <row r="20" spans="1:31" ht="3" hidden="1" customHeight="1" x14ac:dyDescent="0.25">
      <c r="A20" s="12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22"/>
      <c r="Q20" s="123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124"/>
      <c r="AD20" s="26"/>
      <c r="AE20" s="26"/>
    </row>
    <row r="21" spans="1:31" ht="3" hidden="1" customHeight="1" x14ac:dyDescent="0.25">
      <c r="A21" s="12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22"/>
      <c r="Q21" s="123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124"/>
      <c r="AD21" s="26"/>
      <c r="AE21" s="26"/>
    </row>
    <row r="22" spans="1:31" ht="3" hidden="1" customHeight="1" x14ac:dyDescent="0.25">
      <c r="A22" s="123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124"/>
      <c r="P22" s="26"/>
      <c r="Q22" s="123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124"/>
      <c r="AD22" s="26"/>
      <c r="AE22" s="26"/>
    </row>
    <row r="23" spans="1:31" ht="3" hidden="1" customHeight="1" x14ac:dyDescent="0.25">
      <c r="A23" s="123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124"/>
      <c r="P23" s="26"/>
      <c r="Q23" s="123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124"/>
      <c r="AD23" s="26"/>
      <c r="AE23" s="26"/>
    </row>
    <row r="24" spans="1:31" ht="3" hidden="1" customHeight="1" x14ac:dyDescent="0.25">
      <c r="A24" s="123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124"/>
      <c r="P24" s="26"/>
      <c r="Q24" s="123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124"/>
      <c r="AD24" s="26"/>
      <c r="AE24" s="26"/>
    </row>
    <row r="25" spans="1:31" hidden="1" x14ac:dyDescent="0.2">
      <c r="A25" s="98"/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101"/>
      <c r="O25" s="82"/>
      <c r="P25" s="26"/>
      <c r="Q25" s="98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101"/>
      <c r="AD25" s="26"/>
      <c r="AE25" s="26"/>
    </row>
    <row r="26" spans="1:31" ht="99.75" customHeight="1" x14ac:dyDescent="0.4">
      <c r="A26" s="125" t="s">
        <v>77</v>
      </c>
      <c r="B26" s="197" t="s">
        <v>12</v>
      </c>
      <c r="C26" s="198"/>
      <c r="D26" s="198"/>
      <c r="E26" s="199"/>
      <c r="F26" s="83" t="s">
        <v>24</v>
      </c>
      <c r="G26" s="84" t="s">
        <v>81</v>
      </c>
      <c r="H26" s="84" t="s">
        <v>39</v>
      </c>
      <c r="I26" s="84" t="s">
        <v>27</v>
      </c>
      <c r="J26" s="84" t="s">
        <v>76</v>
      </c>
      <c r="K26" s="85" t="s">
        <v>41</v>
      </c>
      <c r="L26" s="86" t="s">
        <v>43</v>
      </c>
      <c r="M26" s="126" t="s">
        <v>42</v>
      </c>
      <c r="N26" s="81"/>
      <c r="O26" s="81"/>
      <c r="P26" s="81"/>
      <c r="Q26" s="125" t="s">
        <v>77</v>
      </c>
      <c r="R26" s="197" t="s">
        <v>12</v>
      </c>
      <c r="S26" s="198"/>
      <c r="T26" s="198"/>
      <c r="U26" s="199"/>
      <c r="V26" s="83" t="s">
        <v>24</v>
      </c>
      <c r="W26" s="84" t="s">
        <v>81</v>
      </c>
      <c r="X26" s="84" t="s">
        <v>39</v>
      </c>
      <c r="Y26" s="84" t="s">
        <v>27</v>
      </c>
      <c r="Z26" s="84" t="s">
        <v>76</v>
      </c>
      <c r="AA26" s="85" t="s">
        <v>41</v>
      </c>
      <c r="AB26" s="86" t="s">
        <v>43</v>
      </c>
      <c r="AC26" s="126" t="s">
        <v>42</v>
      </c>
      <c r="AD26" s="26"/>
      <c r="AE26" s="26"/>
    </row>
    <row r="27" spans="1:31" x14ac:dyDescent="0.2">
      <c r="A27" s="180">
        <v>950</v>
      </c>
      <c r="B27" s="224" t="s">
        <v>98</v>
      </c>
      <c r="C27" s="225"/>
      <c r="D27" s="225"/>
      <c r="E27" s="226"/>
      <c r="F27" s="181" t="s">
        <v>59</v>
      </c>
      <c r="G27" s="181" t="s">
        <v>82</v>
      </c>
      <c r="H27" s="181" t="s">
        <v>57</v>
      </c>
      <c r="I27" s="182" t="s">
        <v>90</v>
      </c>
      <c r="J27" s="182" t="s">
        <v>61</v>
      </c>
      <c r="K27" s="183">
        <v>105.91</v>
      </c>
      <c r="L27" s="184" t="s">
        <v>60</v>
      </c>
      <c r="M27" s="185">
        <f>IF(AND(K27&lt;&gt;"",A27&lt;&gt;""),A27*K27,"")</f>
        <v>100614.5</v>
      </c>
      <c r="N27" s="82"/>
      <c r="O27" s="82"/>
      <c r="Q27" s="180">
        <v>950</v>
      </c>
      <c r="R27" s="224" t="s">
        <v>98</v>
      </c>
      <c r="S27" s="225"/>
      <c r="T27" s="225"/>
      <c r="U27" s="226"/>
      <c r="V27" s="181" t="s">
        <v>59</v>
      </c>
      <c r="W27" s="181" t="s">
        <v>82</v>
      </c>
      <c r="X27" s="181" t="s">
        <v>57</v>
      </c>
      <c r="Y27" s="182" t="s">
        <v>90</v>
      </c>
      <c r="Z27" s="182" t="s">
        <v>61</v>
      </c>
      <c r="AA27" s="183">
        <v>105.91</v>
      </c>
      <c r="AB27" s="184" t="s">
        <v>60</v>
      </c>
      <c r="AC27" s="185">
        <f>IF(AND(AA27&lt;&gt;"",Q27&lt;&gt;""),Q27*AA27,"")</f>
        <v>100614.5</v>
      </c>
      <c r="AD27" s="25"/>
      <c r="AE27" s="25"/>
    </row>
    <row r="28" spans="1:31" x14ac:dyDescent="0.2">
      <c r="A28" s="186">
        <v>10</v>
      </c>
      <c r="B28" s="221" t="s">
        <v>99</v>
      </c>
      <c r="C28" s="222"/>
      <c r="D28" s="222"/>
      <c r="E28" s="223"/>
      <c r="F28" s="187" t="s">
        <v>104</v>
      </c>
      <c r="G28" s="187" t="s">
        <v>56</v>
      </c>
      <c r="H28" s="187" t="s">
        <v>86</v>
      </c>
      <c r="I28" s="182" t="s">
        <v>93</v>
      </c>
      <c r="J28" s="182" t="s">
        <v>78</v>
      </c>
      <c r="K28" s="188">
        <v>10</v>
      </c>
      <c r="L28" s="184" t="s">
        <v>95</v>
      </c>
      <c r="M28" s="185">
        <f t="shared" ref="M28:M45" si="0">IF(AND(K28&lt;&gt;"",A28&lt;&gt;""),A28*K28,"")</f>
        <v>100</v>
      </c>
      <c r="Q28" s="186">
        <v>10</v>
      </c>
      <c r="R28" s="221" t="s">
        <v>99</v>
      </c>
      <c r="S28" s="222"/>
      <c r="T28" s="222"/>
      <c r="U28" s="223"/>
      <c r="V28" s="187" t="s">
        <v>104</v>
      </c>
      <c r="W28" s="187" t="s">
        <v>56</v>
      </c>
      <c r="X28" s="187" t="s">
        <v>86</v>
      </c>
      <c r="Y28" s="182" t="s">
        <v>93</v>
      </c>
      <c r="Z28" s="182" t="s">
        <v>78</v>
      </c>
      <c r="AA28" s="188">
        <v>10</v>
      </c>
      <c r="AB28" s="184" t="s">
        <v>95</v>
      </c>
      <c r="AC28" s="185">
        <f t="shared" ref="AC28:AC45" si="1">IF(AND(AA28&lt;&gt;"",Q28&lt;&gt;""),Q28*AA28,"")</f>
        <v>100</v>
      </c>
      <c r="AD28" s="25"/>
      <c r="AE28" s="25"/>
    </row>
    <row r="29" spans="1:31" x14ac:dyDescent="0.2">
      <c r="A29" s="186">
        <v>50</v>
      </c>
      <c r="B29" s="218" t="s">
        <v>100</v>
      </c>
      <c r="C29" s="219"/>
      <c r="D29" s="219"/>
      <c r="E29" s="220"/>
      <c r="F29" s="187" t="s">
        <v>105</v>
      </c>
      <c r="G29" s="187" t="s">
        <v>83</v>
      </c>
      <c r="H29" s="187" t="s">
        <v>87</v>
      </c>
      <c r="I29" s="182" t="s">
        <v>91</v>
      </c>
      <c r="J29" s="182" t="s">
        <v>79</v>
      </c>
      <c r="K29" s="188">
        <v>20</v>
      </c>
      <c r="L29" s="184" t="s">
        <v>97</v>
      </c>
      <c r="M29" s="185">
        <f t="shared" si="0"/>
        <v>1000</v>
      </c>
      <c r="Q29" s="186">
        <v>50</v>
      </c>
      <c r="R29" s="218" t="s">
        <v>100</v>
      </c>
      <c r="S29" s="219"/>
      <c r="T29" s="219"/>
      <c r="U29" s="220"/>
      <c r="V29" s="187" t="s">
        <v>105</v>
      </c>
      <c r="W29" s="187" t="s">
        <v>83</v>
      </c>
      <c r="X29" s="187" t="s">
        <v>87</v>
      </c>
      <c r="Y29" s="182" t="s">
        <v>91</v>
      </c>
      <c r="Z29" s="182" t="s">
        <v>79</v>
      </c>
      <c r="AA29" s="188">
        <v>20</v>
      </c>
      <c r="AB29" s="184" t="s">
        <v>97</v>
      </c>
      <c r="AC29" s="185">
        <f t="shared" si="1"/>
        <v>1000</v>
      </c>
      <c r="AD29" s="25"/>
      <c r="AE29" s="25"/>
    </row>
    <row r="30" spans="1:31" x14ac:dyDescent="0.2">
      <c r="A30" s="186">
        <v>100</v>
      </c>
      <c r="B30" s="218" t="s">
        <v>101</v>
      </c>
      <c r="C30" s="219"/>
      <c r="D30" s="219"/>
      <c r="E30" s="220"/>
      <c r="F30" s="187" t="s">
        <v>106</v>
      </c>
      <c r="G30" s="187" t="s">
        <v>85</v>
      </c>
      <c r="H30" s="187" t="s">
        <v>88</v>
      </c>
      <c r="I30" s="182" t="s">
        <v>58</v>
      </c>
      <c r="J30" s="182" t="s">
        <v>80</v>
      </c>
      <c r="K30" s="188">
        <v>150</v>
      </c>
      <c r="L30" s="184" t="s">
        <v>96</v>
      </c>
      <c r="M30" s="185">
        <f t="shared" si="0"/>
        <v>15000</v>
      </c>
      <c r="Q30" s="186">
        <v>100</v>
      </c>
      <c r="R30" s="218" t="s">
        <v>101</v>
      </c>
      <c r="S30" s="219"/>
      <c r="T30" s="219"/>
      <c r="U30" s="220"/>
      <c r="V30" s="187" t="s">
        <v>106</v>
      </c>
      <c r="W30" s="187" t="s">
        <v>85</v>
      </c>
      <c r="X30" s="187" t="s">
        <v>88</v>
      </c>
      <c r="Y30" s="182" t="s">
        <v>58</v>
      </c>
      <c r="Z30" s="182" t="s">
        <v>80</v>
      </c>
      <c r="AA30" s="188">
        <v>150</v>
      </c>
      <c r="AB30" s="184" t="s">
        <v>96</v>
      </c>
      <c r="AC30" s="185">
        <f t="shared" si="1"/>
        <v>15000</v>
      </c>
      <c r="AD30" s="25"/>
      <c r="AE30" s="25"/>
    </row>
    <row r="31" spans="1:31" x14ac:dyDescent="0.2">
      <c r="A31" s="186">
        <v>150</v>
      </c>
      <c r="B31" s="218" t="s">
        <v>102</v>
      </c>
      <c r="C31" s="219"/>
      <c r="D31" s="219"/>
      <c r="E31" s="220"/>
      <c r="F31" s="187" t="s">
        <v>107</v>
      </c>
      <c r="G31" s="187" t="s">
        <v>84</v>
      </c>
      <c r="H31" s="187" t="s">
        <v>89</v>
      </c>
      <c r="I31" s="182" t="s">
        <v>92</v>
      </c>
      <c r="J31" s="182"/>
      <c r="K31" s="188">
        <v>213</v>
      </c>
      <c r="L31" s="184"/>
      <c r="M31" s="185">
        <f t="shared" si="0"/>
        <v>31950</v>
      </c>
      <c r="Q31" s="186">
        <v>150</v>
      </c>
      <c r="R31" s="218" t="s">
        <v>102</v>
      </c>
      <c r="S31" s="219"/>
      <c r="T31" s="219"/>
      <c r="U31" s="220"/>
      <c r="V31" s="187" t="s">
        <v>107</v>
      </c>
      <c r="W31" s="187" t="s">
        <v>84</v>
      </c>
      <c r="X31" s="187" t="s">
        <v>89</v>
      </c>
      <c r="Y31" s="182" t="s">
        <v>92</v>
      </c>
      <c r="Z31" s="182"/>
      <c r="AA31" s="188">
        <v>213</v>
      </c>
      <c r="AB31" s="184"/>
      <c r="AC31" s="185">
        <f t="shared" si="1"/>
        <v>31950</v>
      </c>
      <c r="AD31" s="25"/>
      <c r="AE31" s="25"/>
    </row>
    <row r="32" spans="1:31" x14ac:dyDescent="0.2">
      <c r="A32" s="186">
        <v>1</v>
      </c>
      <c r="B32" s="218" t="s">
        <v>103</v>
      </c>
      <c r="C32" s="219"/>
      <c r="D32" s="219"/>
      <c r="E32" s="220"/>
      <c r="F32" s="187" t="s">
        <v>108</v>
      </c>
      <c r="G32" s="187" t="s">
        <v>82</v>
      </c>
      <c r="H32" s="187" t="s">
        <v>109</v>
      </c>
      <c r="I32" s="182" t="s">
        <v>82</v>
      </c>
      <c r="J32" s="182" t="s">
        <v>110</v>
      </c>
      <c r="K32" s="188">
        <v>5431</v>
      </c>
      <c r="L32" s="184" t="s">
        <v>111</v>
      </c>
      <c r="M32" s="185">
        <f t="shared" si="0"/>
        <v>5431</v>
      </c>
      <c r="Q32" s="186">
        <v>1</v>
      </c>
      <c r="R32" s="218" t="s">
        <v>103</v>
      </c>
      <c r="S32" s="219"/>
      <c r="T32" s="219"/>
      <c r="U32" s="220"/>
      <c r="V32" s="187" t="s">
        <v>108</v>
      </c>
      <c r="W32" s="187" t="s">
        <v>82</v>
      </c>
      <c r="X32" s="187" t="s">
        <v>109</v>
      </c>
      <c r="Y32" s="182" t="s">
        <v>82</v>
      </c>
      <c r="Z32" s="182" t="s">
        <v>110</v>
      </c>
      <c r="AA32" s="188">
        <v>5431</v>
      </c>
      <c r="AB32" s="184" t="s">
        <v>111</v>
      </c>
      <c r="AC32" s="185">
        <f t="shared" si="1"/>
        <v>5431</v>
      </c>
      <c r="AD32" s="25"/>
      <c r="AE32" s="25"/>
    </row>
    <row r="33" spans="1:31" x14ac:dyDescent="0.2">
      <c r="A33" s="186"/>
      <c r="B33" s="218"/>
      <c r="C33" s="219"/>
      <c r="D33" s="219"/>
      <c r="E33" s="220"/>
      <c r="F33" s="187"/>
      <c r="G33" s="187"/>
      <c r="H33" s="187"/>
      <c r="I33" s="182" t="s">
        <v>94</v>
      </c>
      <c r="J33" s="182"/>
      <c r="K33" s="188"/>
      <c r="L33" s="184"/>
      <c r="M33" s="185" t="str">
        <f t="shared" si="0"/>
        <v/>
      </c>
      <c r="Q33" s="186"/>
      <c r="R33" s="218"/>
      <c r="S33" s="219"/>
      <c r="T33" s="219"/>
      <c r="U33" s="220"/>
      <c r="V33" s="187"/>
      <c r="W33" s="187"/>
      <c r="X33" s="187"/>
      <c r="Y33" s="182" t="s">
        <v>94</v>
      </c>
      <c r="Z33" s="182"/>
      <c r="AA33" s="188"/>
      <c r="AB33" s="184"/>
      <c r="AC33" s="185" t="str">
        <f t="shared" si="1"/>
        <v/>
      </c>
      <c r="AD33" s="25"/>
      <c r="AE33" s="25"/>
    </row>
    <row r="34" spans="1:31" x14ac:dyDescent="0.2">
      <c r="A34" s="186"/>
      <c r="B34" s="218"/>
      <c r="C34" s="219"/>
      <c r="D34" s="219"/>
      <c r="E34" s="220"/>
      <c r="F34" s="187"/>
      <c r="G34" s="187"/>
      <c r="H34" s="187"/>
      <c r="I34" s="182"/>
      <c r="J34" s="182"/>
      <c r="K34" s="188"/>
      <c r="L34" s="184"/>
      <c r="M34" s="185" t="str">
        <f t="shared" si="0"/>
        <v/>
      </c>
      <c r="Q34" s="186"/>
      <c r="R34" s="218"/>
      <c r="S34" s="219"/>
      <c r="T34" s="219"/>
      <c r="U34" s="220"/>
      <c r="V34" s="187"/>
      <c r="W34" s="187"/>
      <c r="X34" s="187"/>
      <c r="Y34" s="182"/>
      <c r="Z34" s="182"/>
      <c r="AA34" s="188"/>
      <c r="AB34" s="184"/>
      <c r="AC34" s="185" t="str">
        <f t="shared" si="1"/>
        <v/>
      </c>
      <c r="AD34" s="25"/>
      <c r="AE34" s="25"/>
    </row>
    <row r="35" spans="1:31" x14ac:dyDescent="0.2">
      <c r="A35" s="186"/>
      <c r="B35" s="218"/>
      <c r="C35" s="219"/>
      <c r="D35" s="219"/>
      <c r="E35" s="220"/>
      <c r="F35" s="187"/>
      <c r="G35" s="187"/>
      <c r="H35" s="187"/>
      <c r="I35" s="182"/>
      <c r="J35" s="182"/>
      <c r="K35" s="188"/>
      <c r="L35" s="184"/>
      <c r="M35" s="185" t="str">
        <f t="shared" si="0"/>
        <v/>
      </c>
      <c r="Q35" s="186"/>
      <c r="R35" s="218"/>
      <c r="S35" s="219"/>
      <c r="T35" s="219"/>
      <c r="U35" s="220"/>
      <c r="V35" s="187"/>
      <c r="W35" s="187"/>
      <c r="X35" s="187"/>
      <c r="Y35" s="182"/>
      <c r="Z35" s="182"/>
      <c r="AA35" s="188"/>
      <c r="AB35" s="184"/>
      <c r="AC35" s="185" t="str">
        <f t="shared" si="1"/>
        <v/>
      </c>
      <c r="AD35" s="25"/>
      <c r="AE35" s="25"/>
    </row>
    <row r="36" spans="1:31" x14ac:dyDescent="0.2">
      <c r="A36" s="186"/>
      <c r="B36" s="218"/>
      <c r="C36" s="219"/>
      <c r="D36" s="219"/>
      <c r="E36" s="220"/>
      <c r="F36" s="187"/>
      <c r="G36" s="187"/>
      <c r="H36" s="187"/>
      <c r="I36" s="182"/>
      <c r="J36" s="182"/>
      <c r="K36" s="188"/>
      <c r="L36" s="184"/>
      <c r="M36" s="185" t="str">
        <f t="shared" si="0"/>
        <v/>
      </c>
      <c r="Q36" s="186"/>
      <c r="R36" s="218"/>
      <c r="S36" s="219"/>
      <c r="T36" s="219"/>
      <c r="U36" s="220"/>
      <c r="V36" s="187"/>
      <c r="W36" s="187"/>
      <c r="X36" s="187"/>
      <c r="Y36" s="182"/>
      <c r="Z36" s="182"/>
      <c r="AA36" s="188"/>
      <c r="AB36" s="184"/>
      <c r="AC36" s="185" t="str">
        <f t="shared" si="1"/>
        <v/>
      </c>
      <c r="AD36" s="25"/>
      <c r="AE36" s="25"/>
    </row>
    <row r="37" spans="1:31" x14ac:dyDescent="0.2">
      <c r="A37" s="186"/>
      <c r="B37" s="218"/>
      <c r="C37" s="219"/>
      <c r="D37" s="219"/>
      <c r="E37" s="220"/>
      <c r="F37" s="187"/>
      <c r="G37" s="187"/>
      <c r="H37" s="187"/>
      <c r="I37" s="182"/>
      <c r="J37" s="182"/>
      <c r="K37" s="188"/>
      <c r="L37" s="184"/>
      <c r="M37" s="185" t="str">
        <f t="shared" si="0"/>
        <v/>
      </c>
      <c r="Q37" s="186"/>
      <c r="R37" s="218"/>
      <c r="S37" s="219"/>
      <c r="T37" s="219"/>
      <c r="U37" s="220"/>
      <c r="V37" s="187"/>
      <c r="W37" s="187"/>
      <c r="X37" s="187"/>
      <c r="Y37" s="182"/>
      <c r="Z37" s="182"/>
      <c r="AA37" s="188"/>
      <c r="AB37" s="184"/>
      <c r="AC37" s="185" t="str">
        <f t="shared" si="1"/>
        <v/>
      </c>
      <c r="AD37" s="25"/>
      <c r="AE37" s="25"/>
    </row>
    <row r="38" spans="1:31" x14ac:dyDescent="0.2">
      <c r="A38" s="186"/>
      <c r="B38" s="218"/>
      <c r="C38" s="219"/>
      <c r="D38" s="219"/>
      <c r="E38" s="220"/>
      <c r="F38" s="187"/>
      <c r="G38" s="187"/>
      <c r="H38" s="187"/>
      <c r="I38" s="182"/>
      <c r="J38" s="182"/>
      <c r="K38" s="188"/>
      <c r="L38" s="184"/>
      <c r="M38" s="185" t="str">
        <f t="shared" si="0"/>
        <v/>
      </c>
      <c r="Q38" s="186"/>
      <c r="R38" s="218"/>
      <c r="S38" s="219"/>
      <c r="T38" s="219"/>
      <c r="U38" s="220"/>
      <c r="V38" s="187"/>
      <c r="W38" s="187"/>
      <c r="X38" s="187"/>
      <c r="Y38" s="182"/>
      <c r="Z38" s="182"/>
      <c r="AA38" s="188"/>
      <c r="AB38" s="184"/>
      <c r="AC38" s="185" t="str">
        <f t="shared" si="1"/>
        <v/>
      </c>
      <c r="AD38" s="25"/>
      <c r="AE38" s="25"/>
    </row>
    <row r="39" spans="1:31" x14ac:dyDescent="0.2">
      <c r="A39" s="186"/>
      <c r="B39" s="218"/>
      <c r="C39" s="219"/>
      <c r="D39" s="219"/>
      <c r="E39" s="220"/>
      <c r="F39" s="187"/>
      <c r="G39" s="187"/>
      <c r="H39" s="187"/>
      <c r="I39" s="182"/>
      <c r="J39" s="182"/>
      <c r="K39" s="188"/>
      <c r="L39" s="184"/>
      <c r="M39" s="185" t="str">
        <f t="shared" si="0"/>
        <v/>
      </c>
      <c r="Q39" s="186"/>
      <c r="R39" s="218"/>
      <c r="S39" s="219"/>
      <c r="T39" s="219"/>
      <c r="U39" s="220"/>
      <c r="V39" s="187"/>
      <c r="W39" s="187"/>
      <c r="X39" s="187"/>
      <c r="Y39" s="182"/>
      <c r="Z39" s="182"/>
      <c r="AA39" s="188"/>
      <c r="AB39" s="184"/>
      <c r="AC39" s="185" t="str">
        <f t="shared" si="1"/>
        <v/>
      </c>
      <c r="AD39" s="25"/>
      <c r="AE39" s="25"/>
    </row>
    <row r="40" spans="1:31" x14ac:dyDescent="0.2">
      <c r="A40" s="186"/>
      <c r="B40" s="218"/>
      <c r="C40" s="219"/>
      <c r="D40" s="219"/>
      <c r="E40" s="220"/>
      <c r="F40" s="187"/>
      <c r="G40" s="187"/>
      <c r="H40" s="187"/>
      <c r="I40" s="182"/>
      <c r="J40" s="182"/>
      <c r="K40" s="188"/>
      <c r="L40" s="184"/>
      <c r="M40" s="185" t="str">
        <f t="shared" si="0"/>
        <v/>
      </c>
      <c r="Q40" s="186"/>
      <c r="R40" s="218"/>
      <c r="S40" s="219"/>
      <c r="T40" s="219"/>
      <c r="U40" s="220"/>
      <c r="V40" s="187"/>
      <c r="W40" s="187"/>
      <c r="X40" s="187"/>
      <c r="Y40" s="182"/>
      <c r="Z40" s="182"/>
      <c r="AA40" s="188"/>
      <c r="AB40" s="184"/>
      <c r="AC40" s="185" t="str">
        <f t="shared" si="1"/>
        <v/>
      </c>
      <c r="AD40" s="25"/>
      <c r="AE40" s="25"/>
    </row>
    <row r="41" spans="1:31" x14ac:dyDescent="0.2">
      <c r="A41" s="186"/>
      <c r="B41" s="218"/>
      <c r="C41" s="219"/>
      <c r="D41" s="219"/>
      <c r="E41" s="220"/>
      <c r="F41" s="187"/>
      <c r="G41" s="187"/>
      <c r="H41" s="187"/>
      <c r="I41" s="182"/>
      <c r="J41" s="182"/>
      <c r="K41" s="188"/>
      <c r="L41" s="184"/>
      <c r="M41" s="185" t="str">
        <f t="shared" si="0"/>
        <v/>
      </c>
      <c r="Q41" s="186"/>
      <c r="R41" s="218"/>
      <c r="S41" s="219"/>
      <c r="T41" s="219"/>
      <c r="U41" s="220"/>
      <c r="V41" s="187"/>
      <c r="W41" s="187"/>
      <c r="X41" s="187"/>
      <c r="Y41" s="182"/>
      <c r="Z41" s="182"/>
      <c r="AA41" s="188"/>
      <c r="AB41" s="184"/>
      <c r="AC41" s="185" t="str">
        <f t="shared" si="1"/>
        <v/>
      </c>
      <c r="AD41" s="25"/>
      <c r="AE41" s="25"/>
    </row>
    <row r="42" spans="1:31" x14ac:dyDescent="0.2">
      <c r="A42" s="189"/>
      <c r="B42" s="218"/>
      <c r="C42" s="219"/>
      <c r="D42" s="219"/>
      <c r="E42" s="220"/>
      <c r="F42" s="187"/>
      <c r="G42" s="187"/>
      <c r="H42" s="187"/>
      <c r="I42" s="182"/>
      <c r="J42" s="182"/>
      <c r="K42" s="188"/>
      <c r="L42" s="184"/>
      <c r="M42" s="185" t="str">
        <f t="shared" si="0"/>
        <v/>
      </c>
      <c r="Q42" s="189"/>
      <c r="R42" s="218"/>
      <c r="S42" s="219"/>
      <c r="T42" s="219"/>
      <c r="U42" s="220"/>
      <c r="V42" s="187"/>
      <c r="W42" s="187"/>
      <c r="X42" s="187"/>
      <c r="Y42" s="182"/>
      <c r="Z42" s="182"/>
      <c r="AA42" s="188"/>
      <c r="AB42" s="184"/>
      <c r="AC42" s="185" t="str">
        <f t="shared" si="1"/>
        <v/>
      </c>
      <c r="AD42" s="25"/>
      <c r="AE42" s="25"/>
    </row>
    <row r="43" spans="1:31" x14ac:dyDescent="0.2">
      <c r="A43" s="189"/>
      <c r="B43" s="221"/>
      <c r="C43" s="222"/>
      <c r="D43" s="222"/>
      <c r="E43" s="223"/>
      <c r="F43" s="190"/>
      <c r="G43" s="190"/>
      <c r="H43" s="190"/>
      <c r="I43" s="182"/>
      <c r="J43" s="182"/>
      <c r="K43" s="188"/>
      <c r="L43" s="184"/>
      <c r="M43" s="185" t="str">
        <f t="shared" si="0"/>
        <v/>
      </c>
      <c r="Q43" s="189"/>
      <c r="R43" s="221"/>
      <c r="S43" s="222"/>
      <c r="T43" s="222"/>
      <c r="U43" s="223"/>
      <c r="V43" s="190"/>
      <c r="W43" s="190"/>
      <c r="X43" s="190"/>
      <c r="Y43" s="182"/>
      <c r="Z43" s="182"/>
      <c r="AA43" s="188"/>
      <c r="AB43" s="184"/>
      <c r="AC43" s="185" t="str">
        <f t="shared" si="1"/>
        <v/>
      </c>
      <c r="AD43" s="25"/>
      <c r="AE43" s="25"/>
    </row>
    <row r="44" spans="1:31" x14ac:dyDescent="0.2">
      <c r="A44" s="191"/>
      <c r="B44" s="215"/>
      <c r="C44" s="216"/>
      <c r="D44" s="216"/>
      <c r="E44" s="217"/>
      <c r="F44" s="192"/>
      <c r="G44" s="192"/>
      <c r="H44" s="192"/>
      <c r="I44" s="193"/>
      <c r="J44" s="193"/>
      <c r="K44" s="194"/>
      <c r="L44" s="195"/>
      <c r="M44" s="196" t="str">
        <f t="shared" si="0"/>
        <v/>
      </c>
      <c r="Q44" s="191"/>
      <c r="R44" s="215"/>
      <c r="S44" s="216"/>
      <c r="T44" s="216"/>
      <c r="U44" s="217"/>
      <c r="V44" s="192"/>
      <c r="W44" s="192"/>
      <c r="X44" s="192"/>
      <c r="Y44" s="193"/>
      <c r="Z44" s="193"/>
      <c r="AA44" s="194"/>
      <c r="AB44" s="195"/>
      <c r="AC44" s="196" t="str">
        <f t="shared" si="1"/>
        <v/>
      </c>
      <c r="AD44" s="25"/>
      <c r="AE44" s="25"/>
    </row>
    <row r="45" spans="1:31" x14ac:dyDescent="0.2">
      <c r="A45" s="127"/>
      <c r="B45" s="87"/>
      <c r="C45" s="87"/>
      <c r="D45" s="87"/>
      <c r="E45" s="87"/>
      <c r="F45" s="87"/>
      <c r="G45" s="87"/>
      <c r="H45" s="87"/>
      <c r="I45" s="90"/>
      <c r="J45" s="90"/>
      <c r="K45" s="91"/>
      <c r="L45" s="92"/>
      <c r="M45" s="128" t="str">
        <f t="shared" si="0"/>
        <v/>
      </c>
      <c r="Q45" s="152"/>
      <c r="R45" s="87"/>
      <c r="S45" s="87"/>
      <c r="T45" s="87"/>
      <c r="U45" s="87"/>
      <c r="V45" s="87"/>
      <c r="W45" s="87"/>
      <c r="X45" s="87"/>
      <c r="Y45" s="90"/>
      <c r="Z45" s="90"/>
      <c r="AA45" s="88"/>
      <c r="AB45" s="88"/>
      <c r="AC45" s="153" t="str">
        <f t="shared" si="1"/>
        <v/>
      </c>
      <c r="AD45" s="87"/>
      <c r="AE45" s="25"/>
    </row>
    <row r="46" spans="1:31" x14ac:dyDescent="0.2">
      <c r="A46" s="129"/>
      <c r="B46" s="89"/>
      <c r="C46" s="89"/>
      <c r="D46" s="89"/>
      <c r="E46" s="89"/>
      <c r="F46" s="89"/>
      <c r="G46" s="89"/>
      <c r="H46" s="89"/>
      <c r="I46" s="89"/>
      <c r="J46" s="89"/>
      <c r="K46" s="89" t="s">
        <v>1</v>
      </c>
      <c r="L46" s="89"/>
      <c r="M46" s="130">
        <f>SUM(M27:M45)</f>
        <v>154095.5</v>
      </c>
      <c r="Q46" s="129"/>
      <c r="R46" s="89"/>
      <c r="S46" s="89"/>
      <c r="T46" s="89"/>
      <c r="U46" s="89"/>
      <c r="V46" s="89"/>
      <c r="W46" s="89"/>
      <c r="X46" s="89"/>
      <c r="Y46" s="89"/>
      <c r="Z46" s="89"/>
      <c r="AA46" s="89" t="s">
        <v>1</v>
      </c>
      <c r="AB46" s="89"/>
      <c r="AC46" s="130">
        <f>SUM(AC27:AC45)</f>
        <v>154095.5</v>
      </c>
    </row>
    <row r="47" spans="1:31" x14ac:dyDescent="0.2">
      <c r="A47" s="129"/>
      <c r="B47" s="89"/>
      <c r="C47" s="89"/>
      <c r="D47" s="89"/>
      <c r="E47" s="89"/>
      <c r="F47" s="89"/>
      <c r="G47" s="89"/>
      <c r="H47" s="89"/>
      <c r="I47" s="89"/>
      <c r="J47" s="89"/>
      <c r="K47" s="89" t="s">
        <v>4</v>
      </c>
      <c r="L47" s="89"/>
      <c r="M47" s="131"/>
      <c r="Q47" s="129"/>
      <c r="R47" s="89"/>
      <c r="S47" s="89"/>
      <c r="T47" s="89"/>
      <c r="U47" s="89"/>
      <c r="V47" s="89"/>
      <c r="W47" s="89"/>
      <c r="X47" s="89"/>
      <c r="Y47" s="89"/>
      <c r="Z47" s="89"/>
      <c r="AA47" s="89" t="s">
        <v>4</v>
      </c>
      <c r="AB47" s="89"/>
      <c r="AC47" s="131"/>
    </row>
    <row r="48" spans="1:31" x14ac:dyDescent="0.2">
      <c r="A48" s="129"/>
      <c r="B48" s="89"/>
      <c r="C48" s="89"/>
      <c r="D48" s="89"/>
      <c r="E48" s="89"/>
      <c r="F48" s="89"/>
      <c r="G48" s="89"/>
      <c r="H48" s="89"/>
      <c r="I48" s="89"/>
      <c r="J48" s="89"/>
      <c r="K48" s="89" t="s">
        <v>2</v>
      </c>
      <c r="L48" s="89"/>
      <c r="M48" s="130">
        <f>TaxRate*Subtotal</f>
        <v>0</v>
      </c>
      <c r="Q48" s="129"/>
      <c r="R48" s="89"/>
      <c r="S48" s="89"/>
      <c r="T48" s="89"/>
      <c r="U48" s="89"/>
      <c r="V48" s="89"/>
      <c r="W48" s="89"/>
      <c r="X48" s="89"/>
      <c r="Y48" s="89"/>
      <c r="Z48" s="89"/>
      <c r="AA48" s="89" t="s">
        <v>2</v>
      </c>
      <c r="AB48" s="89"/>
      <c r="AC48" s="130">
        <f>TaxRate*Subtotal</f>
        <v>0</v>
      </c>
    </row>
    <row r="49" spans="1:31" x14ac:dyDescent="0.2">
      <c r="A49" s="129"/>
      <c r="B49" s="89"/>
      <c r="C49" s="89"/>
      <c r="D49" s="89"/>
      <c r="E49" s="89"/>
      <c r="F49" s="89"/>
      <c r="G49" s="89"/>
      <c r="H49" s="89"/>
      <c r="I49" s="89"/>
      <c r="J49" s="89"/>
      <c r="K49" s="89" t="s">
        <v>0</v>
      </c>
      <c r="L49" s="89"/>
      <c r="M49" s="130">
        <v>0</v>
      </c>
      <c r="Q49" s="129"/>
      <c r="R49" s="89"/>
      <c r="S49" s="89"/>
      <c r="T49" s="89"/>
      <c r="U49" s="89"/>
      <c r="V49" s="89"/>
      <c r="W49" s="89"/>
      <c r="X49" s="89"/>
      <c r="Y49" s="89"/>
      <c r="Z49" s="89"/>
      <c r="AA49" s="89" t="s">
        <v>0</v>
      </c>
      <c r="AB49" s="89"/>
      <c r="AC49" s="130">
        <v>0</v>
      </c>
    </row>
    <row r="50" spans="1:31" x14ac:dyDescent="0.2">
      <c r="A50" s="129"/>
      <c r="B50" s="89"/>
      <c r="C50" s="89"/>
      <c r="D50" s="89"/>
      <c r="E50" s="89"/>
      <c r="F50" s="89"/>
      <c r="G50" s="89"/>
      <c r="H50" s="89"/>
      <c r="I50" s="89"/>
      <c r="J50" s="89"/>
      <c r="K50" s="132" t="s">
        <v>3</v>
      </c>
      <c r="L50" s="132"/>
      <c r="M50" s="133">
        <f>SUM(Other,TotalTax,Subtotal)</f>
        <v>154095.5</v>
      </c>
      <c r="Q50" s="129"/>
      <c r="R50" s="89"/>
      <c r="S50" s="89"/>
      <c r="T50" s="89"/>
      <c r="U50" s="89"/>
      <c r="V50" s="89"/>
      <c r="W50" s="89"/>
      <c r="X50" s="89"/>
      <c r="Y50" s="89"/>
      <c r="Z50" s="89"/>
      <c r="AA50" s="132" t="s">
        <v>3</v>
      </c>
      <c r="AB50" s="132"/>
      <c r="AC50" s="133">
        <f>SUM(Other,TotalTax,Subtotal)</f>
        <v>154095.5</v>
      </c>
    </row>
    <row r="51" spans="1:31" ht="3" customHeight="1" x14ac:dyDescent="0.25">
      <c r="A51" s="123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124"/>
      <c r="Q51" s="123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124"/>
    </row>
    <row r="52" spans="1:31" ht="3" customHeight="1" x14ac:dyDescent="0.25">
      <c r="A52" s="123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124"/>
      <c r="Q52" s="123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124"/>
    </row>
    <row r="53" spans="1:31" ht="3" customHeight="1" x14ac:dyDescent="0.25">
      <c r="A53" s="123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124"/>
      <c r="Q53" s="123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124"/>
    </row>
    <row r="54" spans="1:31" ht="3" customHeight="1" x14ac:dyDescent="0.25">
      <c r="A54" s="123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124"/>
      <c r="Q54" s="123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124"/>
    </row>
    <row r="55" spans="1:31" ht="3" customHeight="1" x14ac:dyDescent="0.25">
      <c r="A55" s="123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124"/>
      <c r="Q55" s="123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124"/>
    </row>
    <row r="56" spans="1:31" x14ac:dyDescent="0.2">
      <c r="A56" s="98"/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101"/>
      <c r="Q56" s="98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101"/>
    </row>
    <row r="57" spans="1:31" ht="15.75" x14ac:dyDescent="0.25">
      <c r="A57" s="134" t="s">
        <v>5</v>
      </c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124"/>
      <c r="N57" s="26"/>
      <c r="O57" s="26"/>
      <c r="P57" s="26"/>
      <c r="Q57" s="134" t="s">
        <v>5</v>
      </c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124"/>
    </row>
    <row r="58" spans="1:31" ht="63.75" customHeight="1" x14ac:dyDescent="0.2">
      <c r="A58" s="208" t="s">
        <v>49</v>
      </c>
      <c r="B58" s="209"/>
      <c r="C58" s="209"/>
      <c r="D58" s="209"/>
      <c r="E58" s="209"/>
      <c r="F58" s="209"/>
      <c r="G58" s="209"/>
      <c r="H58" s="209"/>
      <c r="I58" s="209"/>
      <c r="J58" s="209"/>
      <c r="K58" s="209"/>
      <c r="L58" s="209"/>
      <c r="M58" s="210"/>
      <c r="N58" s="26"/>
      <c r="O58" s="26"/>
      <c r="P58" s="26"/>
      <c r="Q58" s="208" t="s">
        <v>49</v>
      </c>
      <c r="R58" s="209"/>
      <c r="S58" s="209"/>
      <c r="T58" s="209"/>
      <c r="U58" s="209"/>
      <c r="V58" s="209"/>
      <c r="W58" s="209"/>
      <c r="X58" s="209"/>
      <c r="Y58" s="209"/>
      <c r="Z58" s="209"/>
      <c r="AA58" s="209"/>
      <c r="AB58" s="209"/>
      <c r="AC58" s="210"/>
    </row>
    <row r="59" spans="1:31" x14ac:dyDescent="0.2">
      <c r="A59" s="205" t="str">
        <f>SellerName</f>
        <v>YOUR COMPANY NAME</v>
      </c>
      <c r="B59" s="206"/>
      <c r="C59" s="206"/>
      <c r="D59" s="206"/>
      <c r="E59" s="206"/>
      <c r="F59" s="206"/>
      <c r="G59" s="206"/>
      <c r="H59" s="206"/>
      <c r="I59" s="206"/>
      <c r="J59" s="206"/>
      <c r="K59" s="206"/>
      <c r="L59" s="206"/>
      <c r="M59" s="207"/>
      <c r="N59" s="26"/>
      <c r="O59" s="26"/>
      <c r="P59" s="26"/>
      <c r="Q59" s="205" t="str">
        <f>SellerName</f>
        <v>YOUR COMPANY NAME</v>
      </c>
      <c r="R59" s="206"/>
      <c r="S59" s="206"/>
      <c r="T59" s="206"/>
      <c r="U59" s="206"/>
      <c r="V59" s="206"/>
      <c r="W59" s="206"/>
      <c r="X59" s="206"/>
      <c r="Y59" s="206"/>
      <c r="Z59" s="206"/>
      <c r="AA59" s="206"/>
      <c r="AB59" s="206"/>
      <c r="AC59" s="207"/>
    </row>
    <row r="60" spans="1:31" x14ac:dyDescent="0.2">
      <c r="A60" s="98" t="s">
        <v>48</v>
      </c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101"/>
      <c r="N60" s="26"/>
      <c r="O60" s="26"/>
      <c r="P60" s="26"/>
      <c r="Q60" s="98" t="s">
        <v>48</v>
      </c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  <c r="AC60" s="101"/>
    </row>
    <row r="61" spans="1:31" ht="13.5" thickBot="1" x14ac:dyDescent="0.25">
      <c r="A61" s="135"/>
      <c r="B61" s="136"/>
      <c r="C61" s="136"/>
      <c r="D61" s="136"/>
      <c r="E61" s="136"/>
      <c r="F61" s="136"/>
      <c r="G61" s="136"/>
      <c r="H61" s="136"/>
      <c r="I61" s="136"/>
      <c r="J61" s="136"/>
      <c r="K61" s="136"/>
      <c r="L61" s="136"/>
      <c r="M61" s="137"/>
      <c r="Q61" s="135"/>
      <c r="R61" s="136"/>
      <c r="S61" s="136"/>
      <c r="T61" s="136"/>
      <c r="U61" s="136"/>
      <c r="V61" s="136"/>
      <c r="W61" s="136"/>
      <c r="X61" s="136"/>
      <c r="Y61" s="136"/>
      <c r="Z61" s="136"/>
      <c r="AA61" s="136"/>
      <c r="AB61" s="136"/>
      <c r="AC61" s="137"/>
      <c r="AE61" s="25"/>
    </row>
  </sheetData>
  <sheetProtection selectLockedCells="1"/>
  <mergeCells count="61">
    <mergeCell ref="R37:U37"/>
    <mergeCell ref="B31:E31"/>
    <mergeCell ref="B32:E32"/>
    <mergeCell ref="B33:E33"/>
    <mergeCell ref="B34:E34"/>
    <mergeCell ref="B35:E35"/>
    <mergeCell ref="R35:U35"/>
    <mergeCell ref="R36:U36"/>
    <mergeCell ref="D1:F1"/>
    <mergeCell ref="A59:M59"/>
    <mergeCell ref="A58:M58"/>
    <mergeCell ref="D18:E18"/>
    <mergeCell ref="A18:B18"/>
    <mergeCell ref="B27:E27"/>
    <mergeCell ref="B29:E29"/>
    <mergeCell ref="B28:E28"/>
    <mergeCell ref="B30:E30"/>
    <mergeCell ref="B38:E38"/>
    <mergeCell ref="B44:E44"/>
    <mergeCell ref="B39:E39"/>
    <mergeCell ref="B40:E40"/>
    <mergeCell ref="B41:E41"/>
    <mergeCell ref="W1:Y1"/>
    <mergeCell ref="B42:E42"/>
    <mergeCell ref="B43:E43"/>
    <mergeCell ref="B36:E36"/>
    <mergeCell ref="Q10:R10"/>
    <mergeCell ref="U10:X10"/>
    <mergeCell ref="E11:H11"/>
    <mergeCell ref="E10:H10"/>
    <mergeCell ref="A11:B11"/>
    <mergeCell ref="A15:B15"/>
    <mergeCell ref="D15:E15"/>
    <mergeCell ref="B37:E37"/>
    <mergeCell ref="R31:U31"/>
    <mergeCell ref="R32:U32"/>
    <mergeCell ref="R33:U33"/>
    <mergeCell ref="R34:U34"/>
    <mergeCell ref="Q59:AC59"/>
    <mergeCell ref="Q58:AC58"/>
    <mergeCell ref="A7:B7"/>
    <mergeCell ref="A8:B8"/>
    <mergeCell ref="A9:B9"/>
    <mergeCell ref="R44:U44"/>
    <mergeCell ref="R39:U39"/>
    <mergeCell ref="R40:U40"/>
    <mergeCell ref="R41:U41"/>
    <mergeCell ref="R42:U42"/>
    <mergeCell ref="R43:U43"/>
    <mergeCell ref="R27:U27"/>
    <mergeCell ref="R28:U28"/>
    <mergeCell ref="R29:U29"/>
    <mergeCell ref="R30:U30"/>
    <mergeCell ref="R38:U38"/>
    <mergeCell ref="R26:U26"/>
    <mergeCell ref="D2:F2"/>
    <mergeCell ref="D3:F3"/>
    <mergeCell ref="G15:H15"/>
    <mergeCell ref="B26:E26"/>
    <mergeCell ref="Q11:R11"/>
    <mergeCell ref="U11:X11"/>
  </mergeCells>
  <conditionalFormatting sqref="A7">
    <cfRule type="expression" dxfId="47" priority="61">
      <formula>(SellerName="")*bSellerName</formula>
    </cfRule>
  </conditionalFormatting>
  <conditionalFormatting sqref="E7:F7">
    <cfRule type="expression" dxfId="46" priority="56">
      <formula>(BuyerName="")*bBuyerName</formula>
    </cfRule>
  </conditionalFormatting>
  <conditionalFormatting sqref="D15:E15">
    <cfRule type="expression" dxfId="45" priority="51">
      <formula>(invPONumber="")*bPONumber</formula>
    </cfRule>
  </conditionalFormatting>
  <conditionalFormatting sqref="A15:B15">
    <cfRule type="expression" dxfId="44" priority="50">
      <formula>(invSalesperson="")*bSalesperson</formula>
    </cfRule>
  </conditionalFormatting>
  <conditionalFormatting sqref="L15">
    <cfRule type="expression" dxfId="43" priority="49">
      <formula>(invShippedVia="")*bShippedVia</formula>
    </cfRule>
  </conditionalFormatting>
  <conditionalFormatting sqref="A18:B18">
    <cfRule type="expression" dxfId="42" priority="48">
      <formula>(invTerms="")*bTerms</formula>
    </cfRule>
  </conditionalFormatting>
  <conditionalFormatting sqref="D18:E18">
    <cfRule type="expression" dxfId="41" priority="47">
      <formula>(invFOBIncoterm="")*bFOBIncoterm</formula>
    </cfRule>
  </conditionalFormatting>
  <conditionalFormatting sqref="J15">
    <cfRule type="expression" dxfId="40" priority="46">
      <formula>(invNumPackages="")*bNumPackages</formula>
    </cfRule>
  </conditionalFormatting>
  <conditionalFormatting sqref="A8">
    <cfRule type="expression" dxfId="39" priority="37">
      <formula>(SellerAddress="")*bSellerAddress</formula>
    </cfRule>
  </conditionalFormatting>
  <conditionalFormatting sqref="A9">
    <cfRule type="expression" dxfId="38" priority="35">
      <formula>(SellerCityStateZip="")*bSellerCity</formula>
    </cfRule>
  </conditionalFormatting>
  <conditionalFormatting sqref="A10">
    <cfRule type="expression" dxfId="37" priority="34">
      <formula>(SellerPhone="")*bSellerPhone</formula>
    </cfRule>
  </conditionalFormatting>
  <conditionalFormatting sqref="A11">
    <cfRule type="expression" dxfId="36" priority="33">
      <formula>(SellerFax="")*bSellerFax</formula>
    </cfRule>
  </conditionalFormatting>
  <conditionalFormatting sqref="E8:F8">
    <cfRule type="expression" dxfId="35" priority="32">
      <formula>(BuyerAddress="")*bBuyerAddress</formula>
    </cfRule>
  </conditionalFormatting>
  <conditionalFormatting sqref="E9:F9">
    <cfRule type="expression" dxfId="34" priority="31">
      <formula>(BuyerCityStateZip="")*bBuyerCity</formula>
    </cfRule>
  </conditionalFormatting>
  <conditionalFormatting sqref="E10:F10">
    <cfRule type="expression" dxfId="33" priority="30">
      <formula>(BuyerPhone="")*bBuyerPhone</formula>
    </cfRule>
  </conditionalFormatting>
  <conditionalFormatting sqref="E11:F11">
    <cfRule type="expression" dxfId="32" priority="29">
      <formula>(BuyerFax="")*bBuyerFax</formula>
    </cfRule>
  </conditionalFormatting>
  <conditionalFormatting sqref="G15">
    <cfRule type="expression" dxfId="31" priority="28">
      <formula>$G$15=""</formula>
    </cfRule>
  </conditionalFormatting>
  <conditionalFormatting sqref="Q7">
    <cfRule type="expression" dxfId="30" priority="22">
      <formula>(SellerName="")*bSellerName</formula>
    </cfRule>
  </conditionalFormatting>
  <conditionalFormatting sqref="U7:V7">
    <cfRule type="expression" dxfId="29" priority="21">
      <formula>(BuyerName="")*bBuyerName</formula>
    </cfRule>
  </conditionalFormatting>
  <conditionalFormatting sqref="Q8">
    <cfRule type="expression" dxfId="28" priority="14">
      <formula>(SellerAddress="")*bSellerAddress</formula>
    </cfRule>
  </conditionalFormatting>
  <conditionalFormatting sqref="Q9">
    <cfRule type="expression" dxfId="27" priority="13">
      <formula>(SellerCityStateZip="")*bSellerCity</formula>
    </cfRule>
  </conditionalFormatting>
  <conditionalFormatting sqref="Q10">
    <cfRule type="expression" dxfId="26" priority="12">
      <formula>(SellerPhone="")*bSellerPhone</formula>
    </cfRule>
  </conditionalFormatting>
  <conditionalFormatting sqref="Q11">
    <cfRule type="expression" dxfId="25" priority="11">
      <formula>(SellerFax="")*bSellerFax</formula>
    </cfRule>
  </conditionalFormatting>
  <conditionalFormatting sqref="U8:V8">
    <cfRule type="expression" dxfId="24" priority="10">
      <formula>(BuyerAddress="")*bBuyerAddress</formula>
    </cfRule>
  </conditionalFormatting>
  <conditionalFormatting sqref="U9:V9">
    <cfRule type="expression" dxfId="23" priority="9">
      <formula>(BuyerCityStateZip="")*bBuyerCity</formula>
    </cfRule>
  </conditionalFormatting>
  <conditionalFormatting sqref="U10:V10">
    <cfRule type="expression" dxfId="22" priority="8">
      <formula>(BuyerPhone="")*bBuyerPhone</formula>
    </cfRule>
  </conditionalFormatting>
  <conditionalFormatting sqref="U11:V11">
    <cfRule type="expression" dxfId="21" priority="7">
      <formula>(BuyerFax="")*bBuyerFax</formula>
    </cfRule>
  </conditionalFormatting>
  <conditionalFormatting sqref="AC7">
    <cfRule type="expression" dxfId="20" priority="5">
      <formula>(BuyerName="")*bBuyerName</formula>
    </cfRule>
  </conditionalFormatting>
  <conditionalFormatting sqref="AC8">
    <cfRule type="expression" dxfId="19" priority="4">
      <formula>(BuyerAddress="")*bBuyerAddress</formula>
    </cfRule>
  </conditionalFormatting>
  <conditionalFormatting sqref="AC9">
    <cfRule type="expression" dxfId="18" priority="3">
      <formula>(BuyerCityStateZip="")*bBuyerCity</formula>
    </cfRule>
  </conditionalFormatting>
  <conditionalFormatting sqref="AC10">
    <cfRule type="expression" dxfId="17" priority="2">
      <formula>(BuyerPhone="")*bBuyerPhone</formula>
    </cfRule>
  </conditionalFormatting>
  <conditionalFormatting sqref="AC11">
    <cfRule type="expression" dxfId="16" priority="1">
      <formula>(BuyerFax="")*bBuyerFax</formula>
    </cfRule>
  </conditionalFormatting>
  <printOptions horizontalCentered="1"/>
  <pageMargins left="0.25" right="0.25" top="0.75" bottom="0.75" header="0.3" footer="0.3"/>
  <pageSetup paperSize="9" scale="7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CF6B5-3DA5-4ED2-A88B-48D35053397C}">
  <dimension ref="A1:N48"/>
  <sheetViews>
    <sheetView workbookViewId="0">
      <selection activeCell="N1" sqref="N1"/>
    </sheetView>
  </sheetViews>
  <sheetFormatPr defaultRowHeight="12.75" x14ac:dyDescent="0.2"/>
  <cols>
    <col min="1" max="1" width="30.42578125" bestFit="1" customWidth="1"/>
    <col min="2" max="2" width="12.85546875" bestFit="1" customWidth="1"/>
    <col min="3" max="3" width="14.7109375" bestFit="1" customWidth="1"/>
    <col min="4" max="4" width="11.42578125" bestFit="1" customWidth="1"/>
    <col min="5" max="5" width="12.7109375" bestFit="1" customWidth="1"/>
    <col min="6" max="6" width="9.28515625" bestFit="1" customWidth="1"/>
    <col min="7" max="7" width="10" bestFit="1" customWidth="1"/>
    <col min="8" max="8" width="11.140625" bestFit="1" customWidth="1"/>
    <col min="9" max="9" width="19" bestFit="1" customWidth="1"/>
    <col min="10" max="10" width="15.42578125" style="22" bestFit="1" customWidth="1"/>
    <col min="11" max="11" width="16" style="22" customWidth="1"/>
    <col min="12" max="12" width="21.28515625" style="57" bestFit="1" customWidth="1"/>
    <col min="13" max="13" width="10.7109375" style="22" bestFit="1" customWidth="1"/>
    <col min="14" max="14" width="14.5703125" style="22" customWidth="1"/>
  </cols>
  <sheetData>
    <row r="1" spans="1:14" ht="15" x14ac:dyDescent="0.2">
      <c r="A1" s="157" t="s">
        <v>23</v>
      </c>
      <c r="B1" s="158" t="s">
        <v>24</v>
      </c>
      <c r="C1" s="157" t="s">
        <v>25</v>
      </c>
      <c r="D1" s="158" t="s">
        <v>26</v>
      </c>
      <c r="E1" s="159" t="s">
        <v>27</v>
      </c>
      <c r="F1" s="160" t="s">
        <v>28</v>
      </c>
      <c r="G1" s="161" t="s">
        <v>29</v>
      </c>
      <c r="H1" s="162" t="s">
        <v>30</v>
      </c>
      <c r="I1" s="162" t="s">
        <v>31</v>
      </c>
      <c r="J1" s="163" t="s">
        <v>32</v>
      </c>
      <c r="K1" s="164" t="s">
        <v>33</v>
      </c>
      <c r="L1" s="165" t="s">
        <v>47</v>
      </c>
      <c r="M1" s="164" t="s">
        <v>112</v>
      </c>
      <c r="N1" s="166" t="s">
        <v>40</v>
      </c>
    </row>
    <row r="2" spans="1:14" ht="15" x14ac:dyDescent="0.2">
      <c r="A2" s="154" t="str">
        <f>Invoice!B27</f>
        <v>(PLEASE USE TRADING NAMES) GIN</v>
      </c>
      <c r="B2" s="41" t="str">
        <f>Invoice!F27</f>
        <v>22085011</v>
      </c>
      <c r="C2" s="42"/>
      <c r="D2" s="43" t="str">
        <f>Invoice!G27</f>
        <v>1</v>
      </c>
      <c r="E2" s="44" t="str">
        <f>Invoice!I27</f>
        <v>0,2</v>
      </c>
      <c r="F2" s="45" t="str">
        <f>Invoice!H27</f>
        <v>40</v>
      </c>
      <c r="G2" s="46">
        <f>Invoice!A27</f>
        <v>950</v>
      </c>
      <c r="H2" s="43">
        <f>G2*D2</f>
        <v>950</v>
      </c>
      <c r="I2" s="47">
        <f>$I$38/$G$38</f>
        <v>2.6895321173671691</v>
      </c>
      <c r="J2" s="44">
        <f>H2*E2</f>
        <v>190</v>
      </c>
      <c r="K2" s="53">
        <f>G2*I2</f>
        <v>2555.0555114988106</v>
      </c>
      <c r="L2" s="178">
        <f>J2/100*F2</f>
        <v>76</v>
      </c>
      <c r="M2" s="48">
        <f>Invoice!K27</f>
        <v>105.91</v>
      </c>
      <c r="N2" s="155">
        <f>Invoice!M27</f>
        <v>100614.5</v>
      </c>
    </row>
    <row r="3" spans="1:14" ht="15" x14ac:dyDescent="0.2">
      <c r="A3" s="154" t="str">
        <f>Invoice!B28</f>
        <v>WODKA</v>
      </c>
      <c r="B3" s="41" t="str">
        <f>Invoice!F28</f>
        <v>22086011</v>
      </c>
      <c r="C3" s="49"/>
      <c r="D3" s="43" t="str">
        <f>Invoice!G28</f>
        <v>6</v>
      </c>
      <c r="E3" s="44" t="str">
        <f>Invoice!I28</f>
        <v>0,33</v>
      </c>
      <c r="F3" s="45" t="str">
        <f>Invoice!H28</f>
        <v>45</v>
      </c>
      <c r="G3" s="46">
        <f>Invoice!A28</f>
        <v>10</v>
      </c>
      <c r="H3" s="46">
        <f t="shared" ref="H3:H4" si="0">G3*D3</f>
        <v>60</v>
      </c>
      <c r="I3" s="47">
        <f t="shared" ref="I3:I36" si="1">$I$38/$G$38</f>
        <v>2.6895321173671691</v>
      </c>
      <c r="J3" s="44">
        <f t="shared" ref="J3:J19" si="2">H3*E3</f>
        <v>19.8</v>
      </c>
      <c r="K3" s="53">
        <f t="shared" ref="K3:K19" si="3">G3*I3</f>
        <v>26.89532117367169</v>
      </c>
      <c r="L3" s="178">
        <f t="shared" ref="L3:L19" si="4">J3/100*F3</f>
        <v>8.91</v>
      </c>
      <c r="M3" s="48">
        <f>Invoice!K28</f>
        <v>10</v>
      </c>
      <c r="N3" s="155">
        <f>Invoice!M28</f>
        <v>100</v>
      </c>
    </row>
    <row r="4" spans="1:14" ht="15" x14ac:dyDescent="0.2">
      <c r="A4" s="154" t="str">
        <f>Invoice!B29</f>
        <v>WHISKY</v>
      </c>
      <c r="B4" s="41" t="str">
        <f>Invoice!F29</f>
        <v>22083082</v>
      </c>
      <c r="C4" s="49"/>
      <c r="D4" s="43" t="str">
        <f>Invoice!G29</f>
        <v>12</v>
      </c>
      <c r="E4" s="44" t="str">
        <f>Invoice!I29</f>
        <v>0,5</v>
      </c>
      <c r="F4" s="45" t="str">
        <f>Invoice!H29</f>
        <v>50</v>
      </c>
      <c r="G4" s="46">
        <f>Invoice!A29</f>
        <v>50</v>
      </c>
      <c r="H4" s="46">
        <f t="shared" si="0"/>
        <v>600</v>
      </c>
      <c r="I4" s="47">
        <f t="shared" si="1"/>
        <v>2.6895321173671691</v>
      </c>
      <c r="J4" s="44">
        <f t="shared" si="2"/>
        <v>300</v>
      </c>
      <c r="K4" s="53">
        <f>G4*I4</f>
        <v>134.47660586835846</v>
      </c>
      <c r="L4" s="178">
        <f t="shared" si="4"/>
        <v>150</v>
      </c>
      <c r="M4" s="48">
        <f>Invoice!K29</f>
        <v>20</v>
      </c>
      <c r="N4" s="155">
        <f>Invoice!M29</f>
        <v>1000</v>
      </c>
    </row>
    <row r="5" spans="1:14" ht="15" x14ac:dyDescent="0.2">
      <c r="A5" s="154" t="str">
        <f>Invoice!B30</f>
        <v>TEQUILA</v>
      </c>
      <c r="B5" s="41" t="str">
        <f>Invoice!F30</f>
        <v>22089054</v>
      </c>
      <c r="C5" s="49"/>
      <c r="D5" s="43" t="str">
        <f>Invoice!G30</f>
        <v>24</v>
      </c>
      <c r="E5" s="44" t="str">
        <f>Invoice!I30</f>
        <v>0,7</v>
      </c>
      <c r="F5" s="45" t="str">
        <f>Invoice!H30</f>
        <v>55</v>
      </c>
      <c r="G5" s="46">
        <f>Invoice!A30</f>
        <v>100</v>
      </c>
      <c r="H5" s="46">
        <f t="shared" ref="H5:H12" si="5">G5*D5</f>
        <v>2400</v>
      </c>
      <c r="I5" s="47">
        <f t="shared" si="1"/>
        <v>2.6895321173671691</v>
      </c>
      <c r="J5" s="44">
        <f t="shared" si="2"/>
        <v>1680</v>
      </c>
      <c r="K5" s="53">
        <f t="shared" si="3"/>
        <v>268.95321173671692</v>
      </c>
      <c r="L5" s="178">
        <f t="shared" si="4"/>
        <v>924</v>
      </c>
      <c r="M5" s="48">
        <f>Invoice!K30</f>
        <v>150</v>
      </c>
      <c r="N5" s="155">
        <f>Invoice!M30</f>
        <v>15000</v>
      </c>
    </row>
    <row r="6" spans="1:14" ht="15" x14ac:dyDescent="0.2">
      <c r="A6" s="154" t="str">
        <f>Invoice!B31</f>
        <v>COGNAC</v>
      </c>
      <c r="B6" s="41" t="str">
        <f>Invoice!F31</f>
        <v>22082012</v>
      </c>
      <c r="C6" s="49"/>
      <c r="D6" s="43" t="str">
        <f>Invoice!G31</f>
        <v>48</v>
      </c>
      <c r="E6" s="44" t="str">
        <f>Invoice!I31</f>
        <v>0,75</v>
      </c>
      <c r="F6" s="45" t="str">
        <f>Invoice!H31</f>
        <v>60</v>
      </c>
      <c r="G6" s="46">
        <f>Invoice!A31</f>
        <v>150</v>
      </c>
      <c r="H6" s="46">
        <f t="shared" si="5"/>
        <v>7200</v>
      </c>
      <c r="I6" s="47">
        <f t="shared" si="1"/>
        <v>2.6895321173671691</v>
      </c>
      <c r="J6" s="44">
        <f t="shared" si="2"/>
        <v>5400</v>
      </c>
      <c r="K6" s="53">
        <f t="shared" si="3"/>
        <v>403.42981760507536</v>
      </c>
      <c r="L6" s="178">
        <f t="shared" si="4"/>
        <v>3240</v>
      </c>
      <c r="M6" s="48">
        <f>Invoice!K31</f>
        <v>213</v>
      </c>
      <c r="N6" s="155">
        <f>Invoice!M31</f>
        <v>31950</v>
      </c>
    </row>
    <row r="7" spans="1:14" ht="15" x14ac:dyDescent="0.2">
      <c r="A7" s="154" t="str">
        <f>Invoice!B32</f>
        <v>WINE</v>
      </c>
      <c r="B7" s="41" t="str">
        <f>Invoice!F32</f>
        <v>22042197</v>
      </c>
      <c r="C7" s="49"/>
      <c r="D7" s="43" t="str">
        <f>Invoice!G32</f>
        <v>1</v>
      </c>
      <c r="E7" s="44" t="str">
        <f>Invoice!I32</f>
        <v>1</v>
      </c>
      <c r="F7" s="45" t="str">
        <f>Invoice!H32</f>
        <v>15</v>
      </c>
      <c r="G7" s="46">
        <f>Invoice!A32</f>
        <v>1</v>
      </c>
      <c r="H7" s="46">
        <f t="shared" si="5"/>
        <v>1</v>
      </c>
      <c r="I7" s="47">
        <f t="shared" si="1"/>
        <v>2.6895321173671691</v>
      </c>
      <c r="J7" s="44">
        <f t="shared" si="2"/>
        <v>1</v>
      </c>
      <c r="K7" s="53">
        <f t="shared" si="3"/>
        <v>2.6895321173671691</v>
      </c>
      <c r="L7" s="178">
        <f t="shared" si="4"/>
        <v>0.15</v>
      </c>
      <c r="M7" s="48">
        <f>Invoice!K32</f>
        <v>5431</v>
      </c>
      <c r="N7" s="155">
        <f>Invoice!M32</f>
        <v>5431</v>
      </c>
    </row>
    <row r="8" spans="1:14" ht="15" x14ac:dyDescent="0.2">
      <c r="A8" s="154">
        <f>Invoice!B33</f>
        <v>0</v>
      </c>
      <c r="B8" s="41">
        <f>Invoice!F33</f>
        <v>0</v>
      </c>
      <c r="C8" s="49"/>
      <c r="D8" s="43">
        <f>Invoice!G33</f>
        <v>0</v>
      </c>
      <c r="E8" s="44" t="str">
        <f>Invoice!I33</f>
        <v>1,5</v>
      </c>
      <c r="F8" s="45">
        <f>Invoice!H33</f>
        <v>0</v>
      </c>
      <c r="G8" s="46">
        <f>Invoice!A33</f>
        <v>0</v>
      </c>
      <c r="H8" s="46">
        <f t="shared" si="5"/>
        <v>0</v>
      </c>
      <c r="I8" s="47">
        <f t="shared" si="1"/>
        <v>2.6895321173671691</v>
      </c>
      <c r="J8" s="44">
        <f t="shared" si="2"/>
        <v>0</v>
      </c>
      <c r="K8" s="53">
        <f>G8*I8</f>
        <v>0</v>
      </c>
      <c r="L8" s="178">
        <f t="shared" si="4"/>
        <v>0</v>
      </c>
      <c r="M8" s="48">
        <f>Invoice!K33</f>
        <v>0</v>
      </c>
      <c r="N8" s="155" t="str">
        <f>Invoice!M33</f>
        <v/>
      </c>
    </row>
    <row r="9" spans="1:14" ht="15" x14ac:dyDescent="0.2">
      <c r="A9" s="154">
        <f>Invoice!B34</f>
        <v>0</v>
      </c>
      <c r="B9" s="41">
        <f>Invoice!F34</f>
        <v>0</v>
      </c>
      <c r="C9" s="49"/>
      <c r="D9" s="43">
        <f>Invoice!G34</f>
        <v>0</v>
      </c>
      <c r="E9" s="44">
        <f>Invoice!I34</f>
        <v>0</v>
      </c>
      <c r="F9" s="45">
        <f>Invoice!H34</f>
        <v>0</v>
      </c>
      <c r="G9" s="46">
        <f>Invoice!A34</f>
        <v>0</v>
      </c>
      <c r="H9" s="46">
        <f t="shared" si="5"/>
        <v>0</v>
      </c>
      <c r="I9" s="47">
        <f t="shared" si="1"/>
        <v>2.6895321173671691</v>
      </c>
      <c r="J9" s="44">
        <f t="shared" si="2"/>
        <v>0</v>
      </c>
      <c r="K9" s="53">
        <f t="shared" si="3"/>
        <v>0</v>
      </c>
      <c r="L9" s="178">
        <f t="shared" si="4"/>
        <v>0</v>
      </c>
      <c r="M9" s="48">
        <f>Invoice!K34</f>
        <v>0</v>
      </c>
      <c r="N9" s="155" t="str">
        <f>Invoice!M34</f>
        <v/>
      </c>
    </row>
    <row r="10" spans="1:14" ht="15" x14ac:dyDescent="0.2">
      <c r="A10" s="154">
        <f>Invoice!B35</f>
        <v>0</v>
      </c>
      <c r="B10" s="41">
        <f>Invoice!F35</f>
        <v>0</v>
      </c>
      <c r="C10" s="49"/>
      <c r="D10" s="43">
        <f>Invoice!G35</f>
        <v>0</v>
      </c>
      <c r="E10" s="44">
        <f>Invoice!I35</f>
        <v>0</v>
      </c>
      <c r="F10" s="45">
        <f>Invoice!H35</f>
        <v>0</v>
      </c>
      <c r="G10" s="46">
        <f>Invoice!A35</f>
        <v>0</v>
      </c>
      <c r="H10" s="46">
        <f t="shared" si="5"/>
        <v>0</v>
      </c>
      <c r="I10" s="47">
        <f t="shared" si="1"/>
        <v>2.6895321173671691</v>
      </c>
      <c r="J10" s="44">
        <f t="shared" si="2"/>
        <v>0</v>
      </c>
      <c r="K10" s="53">
        <f t="shared" si="3"/>
        <v>0</v>
      </c>
      <c r="L10" s="178">
        <f t="shared" si="4"/>
        <v>0</v>
      </c>
      <c r="M10" s="48">
        <f>Invoice!K35</f>
        <v>0</v>
      </c>
      <c r="N10" s="155" t="str">
        <f>Invoice!M35</f>
        <v/>
      </c>
    </row>
    <row r="11" spans="1:14" ht="15" x14ac:dyDescent="0.2">
      <c r="A11" s="154">
        <f>Invoice!B36</f>
        <v>0</v>
      </c>
      <c r="B11" s="41">
        <f>Invoice!F36</f>
        <v>0</v>
      </c>
      <c r="C11" s="49"/>
      <c r="D11" s="43">
        <f>Invoice!G36</f>
        <v>0</v>
      </c>
      <c r="E11" s="44">
        <f>Invoice!I36</f>
        <v>0</v>
      </c>
      <c r="F11" s="45">
        <f>Invoice!H36</f>
        <v>0</v>
      </c>
      <c r="G11" s="46">
        <f>Invoice!A36</f>
        <v>0</v>
      </c>
      <c r="H11" s="46">
        <f t="shared" si="5"/>
        <v>0</v>
      </c>
      <c r="I11" s="47">
        <f t="shared" si="1"/>
        <v>2.6895321173671691</v>
      </c>
      <c r="J11" s="44">
        <f t="shared" si="2"/>
        <v>0</v>
      </c>
      <c r="K11" s="53">
        <f t="shared" si="3"/>
        <v>0</v>
      </c>
      <c r="L11" s="178">
        <f t="shared" si="4"/>
        <v>0</v>
      </c>
      <c r="M11" s="48">
        <f>Invoice!K36</f>
        <v>0</v>
      </c>
      <c r="N11" s="155" t="str">
        <f>Invoice!M36</f>
        <v/>
      </c>
    </row>
    <row r="12" spans="1:14" ht="15" x14ac:dyDescent="0.2">
      <c r="A12" s="154">
        <f>Invoice!B37</f>
        <v>0</v>
      </c>
      <c r="B12" s="41">
        <f>Invoice!F37</f>
        <v>0</v>
      </c>
      <c r="C12" s="49"/>
      <c r="D12" s="43">
        <f>Invoice!G37</f>
        <v>0</v>
      </c>
      <c r="E12" s="44">
        <f>Invoice!I37</f>
        <v>0</v>
      </c>
      <c r="F12" s="45">
        <f>Invoice!H37</f>
        <v>0</v>
      </c>
      <c r="G12" s="46">
        <f>Invoice!A37</f>
        <v>0</v>
      </c>
      <c r="H12" s="46">
        <f t="shared" si="5"/>
        <v>0</v>
      </c>
      <c r="I12" s="47">
        <f t="shared" si="1"/>
        <v>2.6895321173671691</v>
      </c>
      <c r="J12" s="44">
        <f t="shared" si="2"/>
        <v>0</v>
      </c>
      <c r="K12" s="53">
        <f t="shared" si="3"/>
        <v>0</v>
      </c>
      <c r="L12" s="178">
        <f t="shared" si="4"/>
        <v>0</v>
      </c>
      <c r="M12" s="48">
        <f>Invoice!K37</f>
        <v>0</v>
      </c>
      <c r="N12" s="155" t="str">
        <f>Invoice!M37</f>
        <v/>
      </c>
    </row>
    <row r="13" spans="1:14" ht="15" x14ac:dyDescent="0.2">
      <c r="A13" s="154">
        <f>Invoice!B38</f>
        <v>0</v>
      </c>
      <c r="B13" s="41">
        <f>Invoice!F38</f>
        <v>0</v>
      </c>
      <c r="C13" s="49"/>
      <c r="D13" s="43">
        <f>Invoice!G38</f>
        <v>0</v>
      </c>
      <c r="E13" s="44">
        <f>Invoice!I38</f>
        <v>0</v>
      </c>
      <c r="F13" s="45">
        <f>Invoice!H38</f>
        <v>0</v>
      </c>
      <c r="G13" s="46">
        <f>Invoice!A38</f>
        <v>0</v>
      </c>
      <c r="H13" s="46">
        <f t="shared" ref="H13:H15" si="6">G13*D13</f>
        <v>0</v>
      </c>
      <c r="I13" s="47">
        <f t="shared" si="1"/>
        <v>2.6895321173671691</v>
      </c>
      <c r="J13" s="44">
        <f t="shared" si="2"/>
        <v>0</v>
      </c>
      <c r="K13" s="53">
        <f t="shared" si="3"/>
        <v>0</v>
      </c>
      <c r="L13" s="178">
        <f t="shared" si="4"/>
        <v>0</v>
      </c>
      <c r="M13" s="48">
        <f>Invoice!K38</f>
        <v>0</v>
      </c>
      <c r="N13" s="155" t="str">
        <f>Invoice!M38</f>
        <v/>
      </c>
    </row>
    <row r="14" spans="1:14" ht="15" x14ac:dyDescent="0.2">
      <c r="A14" s="154">
        <f>Invoice!B39</f>
        <v>0</v>
      </c>
      <c r="B14" s="41">
        <f>Invoice!F39</f>
        <v>0</v>
      </c>
      <c r="C14" s="49"/>
      <c r="D14" s="43">
        <f>Invoice!G39</f>
        <v>0</v>
      </c>
      <c r="E14" s="44">
        <f>Invoice!I39</f>
        <v>0</v>
      </c>
      <c r="F14" s="45">
        <f>Invoice!H39</f>
        <v>0</v>
      </c>
      <c r="G14" s="46">
        <f>Invoice!A39</f>
        <v>0</v>
      </c>
      <c r="H14" s="46">
        <f t="shared" si="6"/>
        <v>0</v>
      </c>
      <c r="I14" s="47">
        <f t="shared" si="1"/>
        <v>2.6895321173671691</v>
      </c>
      <c r="J14" s="44">
        <f t="shared" si="2"/>
        <v>0</v>
      </c>
      <c r="K14" s="53">
        <f t="shared" si="3"/>
        <v>0</v>
      </c>
      <c r="L14" s="178">
        <f t="shared" si="4"/>
        <v>0</v>
      </c>
      <c r="M14" s="48">
        <f>Invoice!K39</f>
        <v>0</v>
      </c>
      <c r="N14" s="155"/>
    </row>
    <row r="15" spans="1:14" ht="15" x14ac:dyDescent="0.2">
      <c r="A15" s="154">
        <f>Invoice!B40</f>
        <v>0</v>
      </c>
      <c r="B15" s="41">
        <f>Invoice!F40</f>
        <v>0</v>
      </c>
      <c r="C15" s="49"/>
      <c r="D15" s="43">
        <f>Invoice!G40</f>
        <v>0</v>
      </c>
      <c r="E15" s="44">
        <f>Invoice!I40</f>
        <v>0</v>
      </c>
      <c r="F15" s="45">
        <f>Invoice!H40</f>
        <v>0</v>
      </c>
      <c r="G15" s="46">
        <f>Invoice!A40</f>
        <v>0</v>
      </c>
      <c r="H15" s="46">
        <f t="shared" si="6"/>
        <v>0</v>
      </c>
      <c r="I15" s="47">
        <f t="shared" si="1"/>
        <v>2.6895321173671691</v>
      </c>
      <c r="J15" s="44">
        <f t="shared" si="2"/>
        <v>0</v>
      </c>
      <c r="K15" s="53">
        <f t="shared" si="3"/>
        <v>0</v>
      </c>
      <c r="L15" s="178">
        <f t="shared" si="4"/>
        <v>0</v>
      </c>
      <c r="M15" s="48">
        <f>Invoice!K40</f>
        <v>0</v>
      </c>
      <c r="N15" s="155"/>
    </row>
    <row r="16" spans="1:14" ht="15" x14ac:dyDescent="0.2">
      <c r="A16" s="154">
        <f>Invoice!B41</f>
        <v>0</v>
      </c>
      <c r="B16" s="41">
        <f>Invoice!F41</f>
        <v>0</v>
      </c>
      <c r="C16" s="49"/>
      <c r="D16" s="43">
        <f>Invoice!G41</f>
        <v>0</v>
      </c>
      <c r="E16" s="44">
        <f>Invoice!I41</f>
        <v>0</v>
      </c>
      <c r="F16" s="45">
        <f>Invoice!H41</f>
        <v>0</v>
      </c>
      <c r="G16" s="46">
        <f>Invoice!A41</f>
        <v>0</v>
      </c>
      <c r="H16" s="46">
        <f t="shared" ref="H16:H19" si="7">G16*D16</f>
        <v>0</v>
      </c>
      <c r="I16" s="47">
        <f t="shared" si="1"/>
        <v>2.6895321173671691</v>
      </c>
      <c r="J16" s="44">
        <f t="shared" si="2"/>
        <v>0</v>
      </c>
      <c r="K16" s="53">
        <f t="shared" si="3"/>
        <v>0</v>
      </c>
      <c r="L16" s="178">
        <f t="shared" si="4"/>
        <v>0</v>
      </c>
      <c r="M16" s="48">
        <f>Invoice!K41</f>
        <v>0</v>
      </c>
      <c r="N16" s="155"/>
    </row>
    <row r="17" spans="1:14" ht="15" x14ac:dyDescent="0.2">
      <c r="A17" s="154">
        <f>Invoice!B42</f>
        <v>0</v>
      </c>
      <c r="B17" s="41">
        <f>Invoice!F42</f>
        <v>0</v>
      </c>
      <c r="C17" s="49"/>
      <c r="D17" s="43">
        <f>Invoice!G42</f>
        <v>0</v>
      </c>
      <c r="E17" s="44">
        <f>Invoice!I42</f>
        <v>0</v>
      </c>
      <c r="F17" s="45">
        <f>Invoice!H42</f>
        <v>0</v>
      </c>
      <c r="G17" s="46">
        <f>Invoice!A42</f>
        <v>0</v>
      </c>
      <c r="H17" s="46">
        <f t="shared" si="7"/>
        <v>0</v>
      </c>
      <c r="I17" s="47">
        <f t="shared" si="1"/>
        <v>2.6895321173671691</v>
      </c>
      <c r="J17" s="44">
        <f t="shared" si="2"/>
        <v>0</v>
      </c>
      <c r="K17" s="53">
        <f t="shared" si="3"/>
        <v>0</v>
      </c>
      <c r="L17" s="178">
        <f t="shared" si="4"/>
        <v>0</v>
      </c>
      <c r="M17" s="48">
        <f>Invoice!K42</f>
        <v>0</v>
      </c>
      <c r="N17" s="155"/>
    </row>
    <row r="18" spans="1:14" ht="15" x14ac:dyDescent="0.2">
      <c r="A18" s="154">
        <f>Invoice!B43</f>
        <v>0</v>
      </c>
      <c r="B18" s="41">
        <f>Invoice!F43</f>
        <v>0</v>
      </c>
      <c r="C18" s="49"/>
      <c r="D18" s="43">
        <f>Invoice!G43</f>
        <v>0</v>
      </c>
      <c r="E18" s="44">
        <f>Invoice!I43</f>
        <v>0</v>
      </c>
      <c r="F18" s="45">
        <f>Invoice!H43</f>
        <v>0</v>
      </c>
      <c r="G18" s="46">
        <f>Invoice!A43</f>
        <v>0</v>
      </c>
      <c r="H18" s="46">
        <f t="shared" si="7"/>
        <v>0</v>
      </c>
      <c r="I18" s="47">
        <f t="shared" si="1"/>
        <v>2.6895321173671691</v>
      </c>
      <c r="J18" s="44">
        <f t="shared" si="2"/>
        <v>0</v>
      </c>
      <c r="K18" s="53">
        <f t="shared" si="3"/>
        <v>0</v>
      </c>
      <c r="L18" s="178">
        <f t="shared" si="4"/>
        <v>0</v>
      </c>
      <c r="M18" s="48">
        <f>Invoice!K43</f>
        <v>0</v>
      </c>
      <c r="N18" s="156"/>
    </row>
    <row r="19" spans="1:14" ht="15" x14ac:dyDescent="0.2">
      <c r="A19" s="154">
        <f>Invoice!B44</f>
        <v>0</v>
      </c>
      <c r="B19" s="41">
        <f>Invoice!F44</f>
        <v>0</v>
      </c>
      <c r="C19" s="49"/>
      <c r="D19" s="43">
        <f>Invoice!G44</f>
        <v>0</v>
      </c>
      <c r="E19" s="44">
        <f>Invoice!I44</f>
        <v>0</v>
      </c>
      <c r="F19" s="45">
        <f>Invoice!H44</f>
        <v>0</v>
      </c>
      <c r="G19" s="46">
        <f>Invoice!A44</f>
        <v>0</v>
      </c>
      <c r="H19" s="46">
        <f t="shared" si="7"/>
        <v>0</v>
      </c>
      <c r="I19" s="47">
        <f t="shared" si="1"/>
        <v>2.6895321173671691</v>
      </c>
      <c r="J19" s="44">
        <f t="shared" si="2"/>
        <v>0</v>
      </c>
      <c r="K19" s="53">
        <f t="shared" si="3"/>
        <v>0</v>
      </c>
      <c r="L19" s="178">
        <f t="shared" si="4"/>
        <v>0</v>
      </c>
      <c r="M19" s="48">
        <f>Invoice!K44</f>
        <v>0</v>
      </c>
      <c r="N19" s="156"/>
    </row>
    <row r="20" spans="1:14" ht="15" x14ac:dyDescent="0.2">
      <c r="A20" s="154" t="str">
        <f>Invoice!R27</f>
        <v>(PLEASE USE TRADING NAMES) GIN</v>
      </c>
      <c r="B20" s="41" t="str">
        <f>Invoice!V27</f>
        <v>22085011</v>
      </c>
      <c r="C20" s="42"/>
      <c r="D20" s="43" t="str">
        <f>Invoice!W27</f>
        <v>1</v>
      </c>
      <c r="E20" s="44" t="str">
        <f>Invoice!Y27</f>
        <v>0,2</v>
      </c>
      <c r="F20" s="45" t="str">
        <f>Invoice!X27</f>
        <v>40</v>
      </c>
      <c r="G20" s="46">
        <f>Invoice!Q27</f>
        <v>950</v>
      </c>
      <c r="H20" s="46">
        <f>G20*D20</f>
        <v>950</v>
      </c>
      <c r="I20" s="47">
        <f t="shared" si="1"/>
        <v>2.6895321173671691</v>
      </c>
      <c r="J20" s="44">
        <f>H20*E20</f>
        <v>190</v>
      </c>
      <c r="K20" s="53">
        <f>G20*I20</f>
        <v>2555.0555114988106</v>
      </c>
      <c r="L20" s="178">
        <f>J20/100*F20</f>
        <v>76</v>
      </c>
      <c r="M20" s="48">
        <f>Invoice!AA27</f>
        <v>105.91</v>
      </c>
      <c r="N20" s="155">
        <f>Invoice!AC27</f>
        <v>100614.5</v>
      </c>
    </row>
    <row r="21" spans="1:14" ht="15" x14ac:dyDescent="0.2">
      <c r="A21" s="154" t="str">
        <f>Invoice!R28</f>
        <v>WODKA</v>
      </c>
      <c r="B21" s="41" t="str">
        <f>Invoice!V28</f>
        <v>22086011</v>
      </c>
      <c r="C21" s="49"/>
      <c r="D21" s="43" t="str">
        <f>Invoice!W28</f>
        <v>6</v>
      </c>
      <c r="E21" s="44" t="str">
        <f>Invoice!Y28</f>
        <v>0,33</v>
      </c>
      <c r="F21" s="45" t="str">
        <f>Invoice!X28</f>
        <v>45</v>
      </c>
      <c r="G21" s="46">
        <f>Invoice!Q28</f>
        <v>10</v>
      </c>
      <c r="H21" s="46">
        <f t="shared" ref="H21:H36" si="8">G21*D21</f>
        <v>60</v>
      </c>
      <c r="I21" s="47">
        <f t="shared" si="1"/>
        <v>2.6895321173671691</v>
      </c>
      <c r="J21" s="44">
        <f t="shared" ref="J21:J36" si="9">H21*E21</f>
        <v>19.8</v>
      </c>
      <c r="K21" s="53">
        <f t="shared" ref="K21:K36" si="10">G21*I21</f>
        <v>26.89532117367169</v>
      </c>
      <c r="L21" s="178">
        <f t="shared" ref="L21:L36" si="11">J21/100*F21</f>
        <v>8.91</v>
      </c>
      <c r="M21" s="48">
        <f>Invoice!AA28</f>
        <v>10</v>
      </c>
      <c r="N21" s="155">
        <f>Invoice!AC28</f>
        <v>100</v>
      </c>
    </row>
    <row r="22" spans="1:14" ht="15" x14ac:dyDescent="0.2">
      <c r="A22" s="154" t="str">
        <f>Invoice!R29</f>
        <v>WHISKY</v>
      </c>
      <c r="B22" s="41" t="str">
        <f>Invoice!V29</f>
        <v>22083082</v>
      </c>
      <c r="C22" s="49"/>
      <c r="D22" s="43" t="str">
        <f>Invoice!W29</f>
        <v>12</v>
      </c>
      <c r="E22" s="44" t="str">
        <f>Invoice!Y29</f>
        <v>0,5</v>
      </c>
      <c r="F22" s="45" t="str">
        <f>Invoice!X29</f>
        <v>50</v>
      </c>
      <c r="G22" s="46">
        <f>Invoice!Q29</f>
        <v>50</v>
      </c>
      <c r="H22" s="46">
        <f t="shared" si="8"/>
        <v>600</v>
      </c>
      <c r="I22" s="47">
        <f t="shared" si="1"/>
        <v>2.6895321173671691</v>
      </c>
      <c r="J22" s="44">
        <f t="shared" si="9"/>
        <v>300</v>
      </c>
      <c r="K22" s="53">
        <f t="shared" si="10"/>
        <v>134.47660586835846</v>
      </c>
      <c r="L22" s="178">
        <f t="shared" si="11"/>
        <v>150</v>
      </c>
      <c r="M22" s="48">
        <f>Invoice!AA29</f>
        <v>20</v>
      </c>
      <c r="N22" s="155">
        <f>Invoice!AC29</f>
        <v>1000</v>
      </c>
    </row>
    <row r="23" spans="1:14" ht="15" x14ac:dyDescent="0.2">
      <c r="A23" s="154" t="str">
        <f>Invoice!R30</f>
        <v>TEQUILA</v>
      </c>
      <c r="B23" s="41" t="str">
        <f>Invoice!V30</f>
        <v>22089054</v>
      </c>
      <c r="C23" s="49"/>
      <c r="D23" s="43" t="str">
        <f>Invoice!W30</f>
        <v>24</v>
      </c>
      <c r="E23" s="44" t="str">
        <f>Invoice!Y30</f>
        <v>0,7</v>
      </c>
      <c r="F23" s="45" t="str">
        <f>Invoice!X30</f>
        <v>55</v>
      </c>
      <c r="G23" s="46">
        <f>Invoice!Q30</f>
        <v>100</v>
      </c>
      <c r="H23" s="46">
        <f t="shared" si="8"/>
        <v>2400</v>
      </c>
      <c r="I23" s="47">
        <f t="shared" si="1"/>
        <v>2.6895321173671691</v>
      </c>
      <c r="J23" s="44">
        <f t="shared" si="9"/>
        <v>1680</v>
      </c>
      <c r="K23" s="53">
        <f t="shared" si="10"/>
        <v>268.95321173671692</v>
      </c>
      <c r="L23" s="178">
        <f t="shared" si="11"/>
        <v>924</v>
      </c>
      <c r="M23" s="48">
        <f>Invoice!AA30</f>
        <v>150</v>
      </c>
      <c r="N23" s="155">
        <f>Invoice!AC30</f>
        <v>15000</v>
      </c>
    </row>
    <row r="24" spans="1:14" ht="15" x14ac:dyDescent="0.2">
      <c r="A24" s="154" t="str">
        <f>Invoice!R31</f>
        <v>COGNAC</v>
      </c>
      <c r="B24" s="41" t="str">
        <f>Invoice!V31</f>
        <v>22082012</v>
      </c>
      <c r="C24" s="49"/>
      <c r="D24" s="43" t="str">
        <f>Invoice!W31</f>
        <v>48</v>
      </c>
      <c r="E24" s="44" t="str">
        <f>Invoice!Y31</f>
        <v>0,75</v>
      </c>
      <c r="F24" s="45" t="str">
        <f>Invoice!X31</f>
        <v>60</v>
      </c>
      <c r="G24" s="46">
        <f>Invoice!Q31</f>
        <v>150</v>
      </c>
      <c r="H24" s="46">
        <f t="shared" si="8"/>
        <v>7200</v>
      </c>
      <c r="I24" s="47">
        <f t="shared" si="1"/>
        <v>2.6895321173671691</v>
      </c>
      <c r="J24" s="44">
        <f t="shared" si="9"/>
        <v>5400</v>
      </c>
      <c r="K24" s="53">
        <f t="shared" si="10"/>
        <v>403.42981760507536</v>
      </c>
      <c r="L24" s="178">
        <f t="shared" si="11"/>
        <v>3240</v>
      </c>
      <c r="M24" s="48">
        <f>Invoice!AA31</f>
        <v>213</v>
      </c>
      <c r="N24" s="155">
        <f>Invoice!AC31</f>
        <v>31950</v>
      </c>
    </row>
    <row r="25" spans="1:14" ht="15" x14ac:dyDescent="0.2">
      <c r="A25" s="154" t="str">
        <f>Invoice!R32</f>
        <v>WINE</v>
      </c>
      <c r="B25" s="41" t="str">
        <f>Invoice!V32</f>
        <v>22042197</v>
      </c>
      <c r="C25" s="49"/>
      <c r="D25" s="43" t="str">
        <f>Invoice!W32</f>
        <v>1</v>
      </c>
      <c r="E25" s="44" t="str">
        <f>Invoice!Y32</f>
        <v>1</v>
      </c>
      <c r="F25" s="45" t="str">
        <f>Invoice!X32</f>
        <v>15</v>
      </c>
      <c r="G25" s="46">
        <f>Invoice!Q32</f>
        <v>1</v>
      </c>
      <c r="H25" s="46">
        <f t="shared" si="8"/>
        <v>1</v>
      </c>
      <c r="I25" s="47">
        <f t="shared" si="1"/>
        <v>2.6895321173671691</v>
      </c>
      <c r="J25" s="44">
        <f t="shared" si="9"/>
        <v>1</v>
      </c>
      <c r="K25" s="53">
        <f t="shared" si="10"/>
        <v>2.6895321173671691</v>
      </c>
      <c r="L25" s="178">
        <f t="shared" si="11"/>
        <v>0.15</v>
      </c>
      <c r="M25" s="48">
        <f>Invoice!AA32</f>
        <v>5431</v>
      </c>
      <c r="N25" s="155">
        <f>Invoice!AC32</f>
        <v>5431</v>
      </c>
    </row>
    <row r="26" spans="1:14" ht="15" x14ac:dyDescent="0.2">
      <c r="A26" s="154">
        <f>Invoice!R33</f>
        <v>0</v>
      </c>
      <c r="B26" s="41">
        <f>Invoice!V33</f>
        <v>0</v>
      </c>
      <c r="C26" s="49"/>
      <c r="D26" s="43">
        <f>Invoice!W33</f>
        <v>0</v>
      </c>
      <c r="E26" s="44" t="str">
        <f>Invoice!Y33</f>
        <v>1,5</v>
      </c>
      <c r="F26" s="45">
        <f>Invoice!X33</f>
        <v>0</v>
      </c>
      <c r="G26" s="46">
        <f>Invoice!Q33</f>
        <v>0</v>
      </c>
      <c r="H26" s="46">
        <f t="shared" si="8"/>
        <v>0</v>
      </c>
      <c r="I26" s="47">
        <f t="shared" si="1"/>
        <v>2.6895321173671691</v>
      </c>
      <c r="J26" s="44">
        <f t="shared" si="9"/>
        <v>0</v>
      </c>
      <c r="K26" s="53">
        <f t="shared" si="10"/>
        <v>0</v>
      </c>
      <c r="L26" s="178">
        <f t="shared" si="11"/>
        <v>0</v>
      </c>
      <c r="M26" s="48">
        <f>Invoice!AA33</f>
        <v>0</v>
      </c>
      <c r="N26" s="155" t="str">
        <f>Invoice!AC33</f>
        <v/>
      </c>
    </row>
    <row r="27" spans="1:14" ht="15" x14ac:dyDescent="0.2">
      <c r="A27" s="154">
        <f>Invoice!R34</f>
        <v>0</v>
      </c>
      <c r="B27" s="41">
        <f>Invoice!V34</f>
        <v>0</v>
      </c>
      <c r="C27" s="49"/>
      <c r="D27" s="43">
        <f>Invoice!W34</f>
        <v>0</v>
      </c>
      <c r="E27" s="44">
        <f>Invoice!Y34</f>
        <v>0</v>
      </c>
      <c r="F27" s="45">
        <f>Invoice!X34</f>
        <v>0</v>
      </c>
      <c r="G27" s="46">
        <f>Invoice!Q34</f>
        <v>0</v>
      </c>
      <c r="H27" s="46">
        <f t="shared" si="8"/>
        <v>0</v>
      </c>
      <c r="I27" s="47">
        <f t="shared" si="1"/>
        <v>2.6895321173671691</v>
      </c>
      <c r="J27" s="44">
        <f t="shared" si="9"/>
        <v>0</v>
      </c>
      <c r="K27" s="53">
        <f t="shared" si="10"/>
        <v>0</v>
      </c>
      <c r="L27" s="178">
        <f t="shared" si="11"/>
        <v>0</v>
      </c>
      <c r="M27" s="48">
        <f>Invoice!AA34</f>
        <v>0</v>
      </c>
      <c r="N27" s="155" t="str">
        <f>Invoice!AC34</f>
        <v/>
      </c>
    </row>
    <row r="28" spans="1:14" ht="15" x14ac:dyDescent="0.2">
      <c r="A28" s="154">
        <f>Invoice!R35</f>
        <v>0</v>
      </c>
      <c r="B28" s="41">
        <f>Invoice!V35</f>
        <v>0</v>
      </c>
      <c r="C28" s="49"/>
      <c r="D28" s="43">
        <f>Invoice!W35</f>
        <v>0</v>
      </c>
      <c r="E28" s="44">
        <f>Invoice!Y35</f>
        <v>0</v>
      </c>
      <c r="F28" s="45">
        <f>Invoice!X35</f>
        <v>0</v>
      </c>
      <c r="G28" s="46">
        <f>Invoice!Q35</f>
        <v>0</v>
      </c>
      <c r="H28" s="46">
        <f t="shared" si="8"/>
        <v>0</v>
      </c>
      <c r="I28" s="47">
        <f t="shared" si="1"/>
        <v>2.6895321173671691</v>
      </c>
      <c r="J28" s="44">
        <f t="shared" si="9"/>
        <v>0</v>
      </c>
      <c r="K28" s="53">
        <f t="shared" si="10"/>
        <v>0</v>
      </c>
      <c r="L28" s="178">
        <f t="shared" si="11"/>
        <v>0</v>
      </c>
      <c r="M28" s="48">
        <f>Invoice!AA35</f>
        <v>0</v>
      </c>
      <c r="N28" s="155" t="str">
        <f>Invoice!AC35</f>
        <v/>
      </c>
    </row>
    <row r="29" spans="1:14" ht="15" x14ac:dyDescent="0.2">
      <c r="A29" s="154">
        <f>Invoice!R36</f>
        <v>0</v>
      </c>
      <c r="B29" s="41">
        <f>Invoice!V36</f>
        <v>0</v>
      </c>
      <c r="C29" s="49"/>
      <c r="D29" s="43">
        <f>Invoice!W36</f>
        <v>0</v>
      </c>
      <c r="E29" s="44">
        <f>Invoice!Y36</f>
        <v>0</v>
      </c>
      <c r="F29" s="45">
        <f>Invoice!X36</f>
        <v>0</v>
      </c>
      <c r="G29" s="46">
        <f>Invoice!Q36</f>
        <v>0</v>
      </c>
      <c r="H29" s="46">
        <f t="shared" si="8"/>
        <v>0</v>
      </c>
      <c r="I29" s="47">
        <f t="shared" si="1"/>
        <v>2.6895321173671691</v>
      </c>
      <c r="J29" s="44">
        <f t="shared" si="9"/>
        <v>0</v>
      </c>
      <c r="K29" s="53">
        <f t="shared" si="10"/>
        <v>0</v>
      </c>
      <c r="L29" s="178">
        <f t="shared" si="11"/>
        <v>0</v>
      </c>
      <c r="M29" s="48">
        <f>Invoice!AA36</f>
        <v>0</v>
      </c>
      <c r="N29" s="155" t="str">
        <f>Invoice!AC36</f>
        <v/>
      </c>
    </row>
    <row r="30" spans="1:14" ht="15" x14ac:dyDescent="0.2">
      <c r="A30" s="154">
        <f>Invoice!R37</f>
        <v>0</v>
      </c>
      <c r="B30" s="41">
        <f>Invoice!V37</f>
        <v>0</v>
      </c>
      <c r="C30" s="49"/>
      <c r="D30" s="43">
        <f>Invoice!W37</f>
        <v>0</v>
      </c>
      <c r="E30" s="44">
        <f>Invoice!Y37</f>
        <v>0</v>
      </c>
      <c r="F30" s="45">
        <f>Invoice!X37</f>
        <v>0</v>
      </c>
      <c r="G30" s="46">
        <f>Invoice!Q37</f>
        <v>0</v>
      </c>
      <c r="H30" s="46">
        <f t="shared" si="8"/>
        <v>0</v>
      </c>
      <c r="I30" s="47">
        <f t="shared" si="1"/>
        <v>2.6895321173671691</v>
      </c>
      <c r="J30" s="44">
        <f t="shared" si="9"/>
        <v>0</v>
      </c>
      <c r="K30" s="53">
        <f t="shared" si="10"/>
        <v>0</v>
      </c>
      <c r="L30" s="178">
        <f t="shared" si="11"/>
        <v>0</v>
      </c>
      <c r="M30" s="48">
        <f>Invoice!AA37</f>
        <v>0</v>
      </c>
      <c r="N30" s="155" t="str">
        <f>Invoice!AC37</f>
        <v/>
      </c>
    </row>
    <row r="31" spans="1:14" ht="15" x14ac:dyDescent="0.2">
      <c r="A31" s="154">
        <f>Invoice!R38</f>
        <v>0</v>
      </c>
      <c r="B31" s="41">
        <f>Invoice!V38</f>
        <v>0</v>
      </c>
      <c r="C31" s="49"/>
      <c r="D31" s="43">
        <f>Invoice!W38</f>
        <v>0</v>
      </c>
      <c r="E31" s="44">
        <f>Invoice!Y38</f>
        <v>0</v>
      </c>
      <c r="F31" s="45">
        <f>Invoice!X38</f>
        <v>0</v>
      </c>
      <c r="G31" s="46">
        <f>Invoice!Q38</f>
        <v>0</v>
      </c>
      <c r="H31" s="46">
        <f t="shared" si="8"/>
        <v>0</v>
      </c>
      <c r="I31" s="47">
        <f t="shared" si="1"/>
        <v>2.6895321173671691</v>
      </c>
      <c r="J31" s="44">
        <f t="shared" si="9"/>
        <v>0</v>
      </c>
      <c r="K31" s="53">
        <f t="shared" si="10"/>
        <v>0</v>
      </c>
      <c r="L31" s="178">
        <f t="shared" si="11"/>
        <v>0</v>
      </c>
      <c r="M31" s="48">
        <f>Invoice!AA38</f>
        <v>0</v>
      </c>
      <c r="N31" s="155" t="str">
        <f>Invoice!AC38</f>
        <v/>
      </c>
    </row>
    <row r="32" spans="1:14" ht="15" x14ac:dyDescent="0.2">
      <c r="A32" s="154">
        <f>Invoice!R39</f>
        <v>0</v>
      </c>
      <c r="B32" s="41">
        <f>Invoice!V39</f>
        <v>0</v>
      </c>
      <c r="C32" s="49"/>
      <c r="D32" s="43">
        <f>Invoice!W39</f>
        <v>0</v>
      </c>
      <c r="E32" s="44">
        <f>Invoice!Y39</f>
        <v>0</v>
      </c>
      <c r="F32" s="45">
        <f>Invoice!X39</f>
        <v>0</v>
      </c>
      <c r="G32" s="46">
        <f>Invoice!Q39</f>
        <v>0</v>
      </c>
      <c r="H32" s="46">
        <f t="shared" si="8"/>
        <v>0</v>
      </c>
      <c r="I32" s="47">
        <f t="shared" si="1"/>
        <v>2.6895321173671691</v>
      </c>
      <c r="J32" s="44">
        <f t="shared" si="9"/>
        <v>0</v>
      </c>
      <c r="K32" s="53">
        <f t="shared" si="10"/>
        <v>0</v>
      </c>
      <c r="L32" s="178">
        <f t="shared" si="11"/>
        <v>0</v>
      </c>
      <c r="M32" s="48">
        <f>Invoice!AA39</f>
        <v>0</v>
      </c>
      <c r="N32" s="155" t="str">
        <f>Invoice!AC39</f>
        <v/>
      </c>
    </row>
    <row r="33" spans="1:14" ht="15" x14ac:dyDescent="0.2">
      <c r="A33" s="154">
        <f>Invoice!R40</f>
        <v>0</v>
      </c>
      <c r="B33" s="41">
        <f>Invoice!V40</f>
        <v>0</v>
      </c>
      <c r="C33" s="49"/>
      <c r="D33" s="43">
        <f>Invoice!W40</f>
        <v>0</v>
      </c>
      <c r="E33" s="44">
        <f>Invoice!Y40</f>
        <v>0</v>
      </c>
      <c r="F33" s="45">
        <f>Invoice!X40</f>
        <v>0</v>
      </c>
      <c r="G33" s="46">
        <f>Invoice!Q40</f>
        <v>0</v>
      </c>
      <c r="H33" s="46">
        <f t="shared" si="8"/>
        <v>0</v>
      </c>
      <c r="I33" s="47">
        <f t="shared" si="1"/>
        <v>2.6895321173671691</v>
      </c>
      <c r="J33" s="44">
        <f t="shared" si="9"/>
        <v>0</v>
      </c>
      <c r="K33" s="53">
        <f t="shared" si="10"/>
        <v>0</v>
      </c>
      <c r="L33" s="178">
        <f t="shared" si="11"/>
        <v>0</v>
      </c>
      <c r="M33" s="48">
        <f>Invoice!AA40</f>
        <v>0</v>
      </c>
      <c r="N33" s="155" t="str">
        <f>Invoice!AC40</f>
        <v/>
      </c>
    </row>
    <row r="34" spans="1:14" ht="15" x14ac:dyDescent="0.2">
      <c r="A34" s="154">
        <f>Invoice!R41</f>
        <v>0</v>
      </c>
      <c r="B34" s="41">
        <f>Invoice!V41</f>
        <v>0</v>
      </c>
      <c r="C34" s="49"/>
      <c r="D34" s="43">
        <f>Invoice!W41</f>
        <v>0</v>
      </c>
      <c r="E34" s="44">
        <f>Invoice!Y41</f>
        <v>0</v>
      </c>
      <c r="F34" s="45">
        <f>Invoice!X41</f>
        <v>0</v>
      </c>
      <c r="G34" s="46">
        <f>Invoice!Q41</f>
        <v>0</v>
      </c>
      <c r="H34" s="46">
        <f t="shared" si="8"/>
        <v>0</v>
      </c>
      <c r="I34" s="47">
        <f t="shared" si="1"/>
        <v>2.6895321173671691</v>
      </c>
      <c r="J34" s="44">
        <f t="shared" si="9"/>
        <v>0</v>
      </c>
      <c r="K34" s="53">
        <f t="shared" si="10"/>
        <v>0</v>
      </c>
      <c r="L34" s="178">
        <f t="shared" si="11"/>
        <v>0</v>
      </c>
      <c r="M34" s="48">
        <f>Invoice!AA41</f>
        <v>0</v>
      </c>
      <c r="N34" s="155" t="str">
        <f>Invoice!AC41</f>
        <v/>
      </c>
    </row>
    <row r="35" spans="1:14" ht="15" x14ac:dyDescent="0.2">
      <c r="A35" s="154">
        <f>Invoice!R42</f>
        <v>0</v>
      </c>
      <c r="B35" s="41">
        <f>Invoice!V42</f>
        <v>0</v>
      </c>
      <c r="C35" s="49"/>
      <c r="D35" s="43">
        <f>Invoice!W42</f>
        <v>0</v>
      </c>
      <c r="E35" s="44">
        <f>Invoice!Y42</f>
        <v>0</v>
      </c>
      <c r="F35" s="45">
        <f>Invoice!X42</f>
        <v>0</v>
      </c>
      <c r="G35" s="46">
        <f>Invoice!Q42</f>
        <v>0</v>
      </c>
      <c r="H35" s="46">
        <f t="shared" si="8"/>
        <v>0</v>
      </c>
      <c r="I35" s="47">
        <f t="shared" si="1"/>
        <v>2.6895321173671691</v>
      </c>
      <c r="J35" s="44">
        <f t="shared" si="9"/>
        <v>0</v>
      </c>
      <c r="K35" s="53">
        <f t="shared" si="10"/>
        <v>0</v>
      </c>
      <c r="L35" s="178">
        <f t="shared" si="11"/>
        <v>0</v>
      </c>
      <c r="M35" s="48">
        <f>Invoice!AA42</f>
        <v>0</v>
      </c>
      <c r="N35" s="155" t="str">
        <f>Invoice!AC42</f>
        <v/>
      </c>
    </row>
    <row r="36" spans="1:14" ht="15.75" thickBot="1" x14ac:dyDescent="0.25">
      <c r="A36" s="167">
        <f>Invoice!R43</f>
        <v>0</v>
      </c>
      <c r="B36" s="168">
        <f>Invoice!V43</f>
        <v>0</v>
      </c>
      <c r="C36" s="169"/>
      <c r="D36" s="170">
        <f>Invoice!W43</f>
        <v>0</v>
      </c>
      <c r="E36" s="171">
        <f>Invoice!Y43</f>
        <v>0</v>
      </c>
      <c r="F36" s="172">
        <f>Invoice!X43</f>
        <v>0</v>
      </c>
      <c r="G36" s="173">
        <f>Invoice!Q43</f>
        <v>0</v>
      </c>
      <c r="H36" s="173">
        <f t="shared" si="8"/>
        <v>0</v>
      </c>
      <c r="I36" s="174">
        <f t="shared" si="1"/>
        <v>2.6895321173671691</v>
      </c>
      <c r="J36" s="171">
        <f t="shared" si="9"/>
        <v>0</v>
      </c>
      <c r="K36" s="175">
        <f t="shared" si="10"/>
        <v>0</v>
      </c>
      <c r="L36" s="179">
        <f t="shared" si="11"/>
        <v>0</v>
      </c>
      <c r="M36" s="176">
        <f>Invoice!AA43</f>
        <v>0</v>
      </c>
      <c r="N36" s="177" t="str">
        <f>Invoice!AC43</f>
        <v/>
      </c>
    </row>
    <row r="37" spans="1:14" ht="15.75" thickTop="1" thickBot="1" x14ac:dyDescent="0.25">
      <c r="A37" s="60" t="s">
        <v>64</v>
      </c>
      <c r="B37" s="61"/>
      <c r="C37" s="62"/>
      <c r="D37" s="63"/>
      <c r="E37" s="64"/>
      <c r="F37" s="65"/>
      <c r="G37" s="66">
        <f>SUBTOTAL(9,G2:G36)</f>
        <v>2522</v>
      </c>
      <c r="H37" s="66">
        <f>SUBTOTAL(9,H2:H36)</f>
        <v>22422</v>
      </c>
      <c r="I37" s="67"/>
      <c r="J37" s="68">
        <f t="shared" ref="J37" si="12">SUBTOTAL(9,J2:J36)</f>
        <v>15181.6</v>
      </c>
      <c r="K37" s="68">
        <f>SUBTOTAL(9,K2:K36)</f>
        <v>6783</v>
      </c>
      <c r="L37" s="68">
        <f>SUBTOTAL(9,L2:L36)</f>
        <v>8798.119999999999</v>
      </c>
      <c r="M37" s="68">
        <f>SUBTOTAL(9,M2:M36)</f>
        <v>11859.82</v>
      </c>
      <c r="N37" s="69" t="str">
        <f>Invoice!AC44</f>
        <v/>
      </c>
    </row>
    <row r="38" spans="1:14" ht="15" thickTop="1" x14ac:dyDescent="0.2">
      <c r="A38" s="70" t="s">
        <v>63</v>
      </c>
      <c r="B38" s="71"/>
      <c r="C38" s="71"/>
      <c r="D38" s="71"/>
      <c r="E38" s="72"/>
      <c r="F38" s="73"/>
      <c r="G38" s="71">
        <f>SUM(G2:G36)</f>
        <v>2522</v>
      </c>
      <c r="H38" s="76">
        <f>SUM(H2:H36)</f>
        <v>22422</v>
      </c>
      <c r="I38" s="70">
        <f>invSalesperson</f>
        <v>6783</v>
      </c>
      <c r="J38" s="74">
        <f>SUM(J2:J36)</f>
        <v>15181.6</v>
      </c>
      <c r="K38" s="74">
        <f>SUM(K2:K36)</f>
        <v>6783</v>
      </c>
      <c r="L38" s="75"/>
      <c r="M38" s="74"/>
      <c r="N38" s="74">
        <f>SUM(N2:N37)</f>
        <v>308191</v>
      </c>
    </row>
    <row r="46" spans="1:14" ht="15" thickBot="1" x14ac:dyDescent="0.25">
      <c r="A46" s="7" t="s">
        <v>36</v>
      </c>
      <c r="B46" s="4"/>
      <c r="D46" s="4"/>
      <c r="E46" s="5"/>
      <c r="F46" s="6"/>
    </row>
    <row r="47" spans="1:14" ht="15" x14ac:dyDescent="0.2">
      <c r="A47" s="8" t="s">
        <v>23</v>
      </c>
      <c r="B47" s="10" t="s">
        <v>24</v>
      </c>
      <c r="C47" s="12" t="s">
        <v>25</v>
      </c>
      <c r="D47" s="10" t="s">
        <v>26</v>
      </c>
      <c r="E47" s="15" t="s">
        <v>27</v>
      </c>
      <c r="F47" s="17" t="s">
        <v>28</v>
      </c>
      <c r="G47" s="19" t="s">
        <v>29</v>
      </c>
      <c r="H47" s="20" t="s">
        <v>30</v>
      </c>
      <c r="I47" s="20" t="s">
        <v>31</v>
      </c>
      <c r="J47" s="55" t="s">
        <v>32</v>
      </c>
      <c r="K47" s="23" t="s">
        <v>33</v>
      </c>
      <c r="L47" s="58" t="s">
        <v>34</v>
      </c>
      <c r="M47" s="23" t="s">
        <v>35</v>
      </c>
    </row>
    <row r="48" spans="1:14" ht="15" x14ac:dyDescent="0.2">
      <c r="A48" s="9" t="s">
        <v>37</v>
      </c>
      <c r="B48" s="11">
        <v>22083082</v>
      </c>
      <c r="C48" s="13" t="s">
        <v>38</v>
      </c>
      <c r="D48" s="14">
        <v>6</v>
      </c>
      <c r="E48" s="16">
        <v>0.7</v>
      </c>
      <c r="F48" s="18">
        <v>40</v>
      </c>
      <c r="G48" s="14">
        <v>70</v>
      </c>
      <c r="H48" s="21">
        <f>G48*D48</f>
        <v>420</v>
      </c>
      <c r="I48" s="14">
        <v>9.6</v>
      </c>
      <c r="J48" s="56">
        <f>H48*E48</f>
        <v>294</v>
      </c>
      <c r="K48" s="54">
        <f>G48*I48</f>
        <v>672</v>
      </c>
      <c r="L48" s="59">
        <f>J48/100*F48</f>
        <v>117.6</v>
      </c>
      <c r="M48" s="24">
        <v>5100</v>
      </c>
    </row>
  </sheetData>
  <sheetProtection autoFilter="0"/>
  <phoneticPr fontId="17" type="noConversion"/>
  <pageMargins left="0.70866141732283472" right="0.70866141732283472" top="0.74803149606299213" bottom="0.74803149606299213" header="0.31496062992125984" footer="0.31496062992125984"/>
  <pageSetup paperSize="256" scale="75" orientation="landscape" horizontalDpi="300" verticalDpi="3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2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E9AF64C7-C34D-4735-87E3-67F2A1E881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EB2B0A-95D7-40A4-A673-66DB06A2890E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22</vt:i4>
      </vt:variant>
    </vt:vector>
  </HeadingPairs>
  <TitlesOfParts>
    <vt:vector size="24" baseType="lpstr">
      <vt:lpstr>Invoice</vt:lpstr>
      <vt:lpstr>INKLARING</vt:lpstr>
      <vt:lpstr>BuyerAddress</vt:lpstr>
      <vt:lpstr>BuyerCityStateZip</vt:lpstr>
      <vt:lpstr>BuyerFax</vt:lpstr>
      <vt:lpstr>BuyerName</vt:lpstr>
      <vt:lpstr>BuyerPhone</vt:lpstr>
      <vt:lpstr>GrandTotal</vt:lpstr>
      <vt:lpstr>invDesc</vt:lpstr>
      <vt:lpstr>invFOBIncoterm</vt:lpstr>
      <vt:lpstr>invNumPackages</vt:lpstr>
      <vt:lpstr>invPONumber</vt:lpstr>
      <vt:lpstr>invSalesperson</vt:lpstr>
      <vt:lpstr>invShippedVia</vt:lpstr>
      <vt:lpstr>invTerms</vt:lpstr>
      <vt:lpstr>Other</vt:lpstr>
      <vt:lpstr>SellerAddress</vt:lpstr>
      <vt:lpstr>SellerCityStateZip</vt:lpstr>
      <vt:lpstr>SellerFax</vt:lpstr>
      <vt:lpstr>SellerName</vt:lpstr>
      <vt:lpstr>SellerPhone</vt:lpstr>
      <vt:lpstr>Subtotal</vt:lpstr>
      <vt:lpstr>TaxRate</vt:lpstr>
      <vt:lpstr>TotalTax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dcterms:created xsi:type="dcterms:W3CDTF">2014-08-06T21:14:46Z</dcterms:created>
  <dcterms:modified xsi:type="dcterms:W3CDTF">2023-08-17T08:43:17Z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TC031076399991</vt:lpwstr>
  </property>
</Properties>
</file>